
<file path=[Content_Types].xml><?xml version="1.0" encoding="utf-8"?>
<Types xmlns="http://schemas.openxmlformats.org/package/2006/content-type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drawings/drawing7.xml" ContentType="application/vnd.openxmlformats-officedocument.drawing+xml"/>
  <Override PartName="/xl/ink/ink48.xml" ContentType="application/inkml+xml"/>
  <Override PartName="/xl/drawings/drawing8.xml" ContentType="application/vnd.openxmlformats-officedocument.drawing+xml"/>
  <Override PartName="/xl/ink/ink49.xml" ContentType="application/inkml+xml"/>
  <Override PartName="/xl/ink/ink50.xml" ContentType="application/inkml+xml"/>
  <Override PartName="/xl/ink/ink51.xml" ContentType="application/inkml+xml"/>
  <Override PartName="/xl/ink/ink52.xml" ContentType="application/inkml+xml"/>
  <Override PartName="/xl/drawings/drawing9.xml" ContentType="application/vnd.openxmlformats-officedocument.drawing+xml"/>
  <Override PartName="/xl/drawings/drawing10.xml" ContentType="application/vnd.openxmlformats-officedocument.drawing+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ink/ink92.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otianova\Desktop\stranka mmpve\"/>
    </mc:Choice>
  </mc:AlternateContent>
  <bookViews>
    <workbookView xWindow="0" yWindow="0" windowWidth="25125" windowHeight="12300"/>
  </bookViews>
  <sheets>
    <sheet name="Zadanie" sheetId="1" r:id="rId1"/>
    <sheet name="C-Plot" sheetId="2" r:id="rId2"/>
    <sheet name="MNŠ" sheetId="3" r:id="rId3"/>
    <sheet name="Faktory" sheetId="4" r:id="rId4"/>
    <sheet name="Bodový odhad &quot;po&quot;" sheetId="5" r:id="rId5"/>
    <sheet name="Rovnica s úpravou koef." sheetId="6" r:id="rId6"/>
    <sheet name="Index determinácie" sheetId="7" r:id="rId7"/>
    <sheet name="Porovnanie indexov determinácie" sheetId="8" r:id="rId8"/>
    <sheet name="Predikcia" sheetId="9" r:id="rId9"/>
    <sheet name="F-test" sheetId="10" r:id="rId10"/>
    <sheet name="Lack of Fit" sheetId="11" r:id="rId11"/>
    <sheet name="Test krivosti" sheetId="12" r:id="rId12"/>
    <sheet name="Reziduá" sheetId="13" r:id="rId13"/>
    <sheet name="T-test_koef." sheetId="14" r:id="rId14"/>
    <sheet name="T-test_interakcia" sheetId="16" r:id="rId15"/>
    <sheet name="Grafy" sheetId="17" r:id="rId16"/>
    <sheet name="Efekt interakcií" sheetId="18" r:id="rId17"/>
    <sheet name="Predikcia hodnoty odozvy" sheetId="19" r:id="rId18"/>
    <sheet name="Minitab" sheetId="22" r:id="rId1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 i="19" l="1"/>
  <c r="C40" i="19"/>
  <c r="C39" i="19"/>
  <c r="C36" i="19"/>
  <c r="G8" i="19"/>
  <c r="G11" i="19"/>
  <c r="N14" i="18"/>
  <c r="N13" i="18"/>
  <c r="M14" i="18"/>
  <c r="M13" i="18"/>
  <c r="N10" i="18"/>
  <c r="N9" i="18"/>
  <c r="M10" i="18"/>
  <c r="M9" i="18"/>
  <c r="M6" i="18"/>
  <c r="N6" i="18"/>
  <c r="N5" i="18"/>
  <c r="M5" i="18"/>
  <c r="N7" i="17"/>
  <c r="K7" i="17"/>
  <c r="H7" i="17"/>
  <c r="N6" i="17"/>
  <c r="N5" i="17"/>
  <c r="K6" i="17"/>
  <c r="K5" i="17"/>
  <c r="H6" i="17"/>
  <c r="H5" i="17"/>
  <c r="H11" i="16"/>
  <c r="H12" i="16"/>
  <c r="H13" i="16"/>
  <c r="H10" i="16"/>
  <c r="D13" i="16"/>
  <c r="D12" i="16"/>
  <c r="D11" i="16"/>
  <c r="D10" i="16"/>
  <c r="D9" i="16"/>
  <c r="C18" i="14"/>
  <c r="B18" i="14"/>
  <c r="L14" i="14"/>
  <c r="L16" i="14" s="1"/>
  <c r="L18" i="14" s="1"/>
  <c r="H14" i="14"/>
  <c r="H16" i="14" s="1"/>
  <c r="C14" i="14"/>
  <c r="C16" i="14" s="1"/>
  <c r="L15" i="14"/>
  <c r="L13" i="14"/>
  <c r="C15" i="14"/>
  <c r="H15" i="14"/>
  <c r="H13" i="14"/>
  <c r="C13" i="14"/>
  <c r="N9" i="12"/>
  <c r="N10" i="12"/>
  <c r="N12" i="12"/>
  <c r="H12" i="12"/>
  <c r="H5" i="12"/>
  <c r="H6" i="12"/>
  <c r="O14" i="11"/>
  <c r="I86" i="12"/>
  <c r="H77" i="12"/>
  <c r="H11" i="12"/>
  <c r="H10" i="12"/>
  <c r="H9" i="12"/>
  <c r="H8" i="12"/>
  <c r="H7" i="12"/>
  <c r="N7" i="12"/>
  <c r="N5" i="12"/>
  <c r="O17" i="11"/>
  <c r="O16" i="11"/>
  <c r="S10" i="11"/>
  <c r="R10" i="11"/>
  <c r="Q10" i="11"/>
  <c r="P10" i="11"/>
  <c r="Q11" i="11"/>
  <c r="P11" i="11"/>
  <c r="O10" i="11"/>
  <c r="L7" i="11"/>
  <c r="L6" i="11"/>
  <c r="H13" i="11"/>
  <c r="H12" i="11"/>
  <c r="H11" i="11"/>
  <c r="H10" i="11"/>
  <c r="H9" i="11"/>
  <c r="H8" i="11"/>
  <c r="H7" i="11"/>
  <c r="H14" i="11"/>
  <c r="C39" i="10"/>
  <c r="C38" i="10"/>
  <c r="C17" i="10"/>
  <c r="C15" i="10"/>
  <c r="S6" i="6"/>
  <c r="R6" i="6"/>
  <c r="S5" i="6"/>
  <c r="R5" i="6"/>
  <c r="S4" i="6"/>
  <c r="R4" i="6"/>
  <c r="Q7" i="2"/>
  <c r="P7" i="2"/>
  <c r="Q6" i="2"/>
  <c r="P6" i="2"/>
  <c r="Q5" i="2"/>
  <c r="P5" i="2"/>
  <c r="E69" i="4"/>
  <c r="F69" i="4"/>
  <c r="G69" i="4"/>
  <c r="H69" i="4"/>
  <c r="E70" i="4"/>
  <c r="F70" i="4"/>
  <c r="G70" i="4"/>
  <c r="H70" i="4"/>
  <c r="E71" i="4"/>
  <c r="F71" i="4"/>
  <c r="G71" i="4"/>
  <c r="H71" i="4"/>
  <c r="E72" i="4"/>
  <c r="F72" i="4"/>
  <c r="G72" i="4"/>
  <c r="H72" i="4"/>
  <c r="E73" i="4"/>
  <c r="F73" i="4"/>
  <c r="G73" i="4"/>
  <c r="H73" i="4"/>
  <c r="E74" i="4"/>
  <c r="F74" i="4"/>
  <c r="G74" i="4"/>
  <c r="H74" i="4"/>
  <c r="E75" i="4"/>
  <c r="F75" i="4"/>
  <c r="G75" i="4"/>
  <c r="H75" i="4"/>
  <c r="H68" i="4"/>
  <c r="G68" i="4"/>
  <c r="F68" i="4"/>
  <c r="E68" i="4"/>
  <c r="H67" i="4"/>
  <c r="G67" i="4"/>
  <c r="F67" i="4"/>
  <c r="E67" i="4"/>
  <c r="E60" i="4"/>
  <c r="F60" i="4"/>
  <c r="G60" i="4"/>
  <c r="H60" i="4"/>
  <c r="E61" i="4"/>
  <c r="F61" i="4"/>
  <c r="G61" i="4"/>
  <c r="H61" i="4"/>
  <c r="E62" i="4"/>
  <c r="F62" i="4"/>
  <c r="G62" i="4"/>
  <c r="H62" i="4"/>
  <c r="E63" i="4"/>
  <c r="F63" i="4"/>
  <c r="G63" i="4"/>
  <c r="H63" i="4"/>
  <c r="E64" i="4"/>
  <c r="F64" i="4"/>
  <c r="G64" i="4"/>
  <c r="H64" i="4"/>
  <c r="E65" i="4"/>
  <c r="F65" i="4"/>
  <c r="G65" i="4"/>
  <c r="H65" i="4"/>
  <c r="E66" i="4"/>
  <c r="F66" i="4"/>
  <c r="G66" i="4"/>
  <c r="H66" i="4"/>
  <c r="H59" i="4"/>
  <c r="G59" i="4"/>
  <c r="F59" i="4"/>
  <c r="E59" i="4"/>
  <c r="H58" i="4"/>
  <c r="G58" i="4"/>
  <c r="F58" i="4"/>
  <c r="E58" i="4"/>
  <c r="E51" i="4"/>
  <c r="F51" i="4"/>
  <c r="G51" i="4"/>
  <c r="H51" i="4"/>
  <c r="E52" i="4"/>
  <c r="F52" i="4"/>
  <c r="G52" i="4"/>
  <c r="H52" i="4"/>
  <c r="E53" i="4"/>
  <c r="F53" i="4"/>
  <c r="G53" i="4"/>
  <c r="H53" i="4"/>
  <c r="E54" i="4"/>
  <c r="F54" i="4"/>
  <c r="G54" i="4"/>
  <c r="H54" i="4"/>
  <c r="E55" i="4"/>
  <c r="F55" i="4"/>
  <c r="G55" i="4"/>
  <c r="H55" i="4"/>
  <c r="E56" i="4"/>
  <c r="F56" i="4"/>
  <c r="G56" i="4"/>
  <c r="H56" i="4"/>
  <c r="E57" i="4"/>
  <c r="F57" i="4"/>
  <c r="G57" i="4"/>
  <c r="H57" i="4"/>
  <c r="H50" i="4"/>
  <c r="G50" i="4"/>
  <c r="F50" i="4"/>
  <c r="E50" i="4"/>
  <c r="H49" i="4"/>
  <c r="G49" i="4"/>
  <c r="F49" i="4"/>
  <c r="E49" i="4"/>
  <c r="E42" i="4"/>
  <c r="F42" i="4"/>
  <c r="G42" i="4"/>
  <c r="H42" i="4"/>
  <c r="E43" i="4"/>
  <c r="F43" i="4"/>
  <c r="G43" i="4"/>
  <c r="H43" i="4"/>
  <c r="E44" i="4"/>
  <c r="F44" i="4"/>
  <c r="G44" i="4"/>
  <c r="H44" i="4"/>
  <c r="E45" i="4"/>
  <c r="F45" i="4"/>
  <c r="G45" i="4"/>
  <c r="H45" i="4"/>
  <c r="E46" i="4"/>
  <c r="F46" i="4"/>
  <c r="G46" i="4"/>
  <c r="H46" i="4"/>
  <c r="E47" i="4"/>
  <c r="F47" i="4"/>
  <c r="G47" i="4"/>
  <c r="H47" i="4"/>
  <c r="E48" i="4"/>
  <c r="F48" i="4"/>
  <c r="G48" i="4"/>
  <c r="H48" i="4"/>
  <c r="H41" i="4"/>
  <c r="G41" i="4"/>
  <c r="F41" i="4"/>
  <c r="E41" i="4"/>
  <c r="H40" i="4"/>
  <c r="G40" i="4"/>
  <c r="F40" i="4"/>
  <c r="E40" i="4"/>
  <c r="E35" i="4"/>
  <c r="F35" i="4"/>
  <c r="G35" i="4"/>
  <c r="H35" i="4"/>
  <c r="E36" i="4"/>
  <c r="F36" i="4"/>
  <c r="G36" i="4"/>
  <c r="H36" i="4"/>
  <c r="E37" i="4"/>
  <c r="F37" i="4"/>
  <c r="G37" i="4"/>
  <c r="H37" i="4"/>
  <c r="E38" i="4"/>
  <c r="F38" i="4"/>
  <c r="G38" i="4"/>
  <c r="H38" i="4"/>
  <c r="E39" i="4"/>
  <c r="F39" i="4"/>
  <c r="G39" i="4"/>
  <c r="H39" i="4"/>
  <c r="E33" i="4"/>
  <c r="F33" i="4"/>
  <c r="G33" i="4"/>
  <c r="H33" i="4"/>
  <c r="E34" i="4"/>
  <c r="F34" i="4"/>
  <c r="G34" i="4"/>
  <c r="H34" i="4"/>
  <c r="H32" i="4"/>
  <c r="G32" i="4"/>
  <c r="F32" i="4"/>
  <c r="E32" i="4"/>
  <c r="H31" i="4"/>
  <c r="G31" i="4"/>
  <c r="F31" i="4"/>
  <c r="E31" i="4"/>
  <c r="E24" i="4"/>
  <c r="F24" i="4"/>
  <c r="G24" i="4"/>
  <c r="H24" i="4"/>
  <c r="E25" i="4"/>
  <c r="F25" i="4"/>
  <c r="G25" i="4"/>
  <c r="H25" i="4"/>
  <c r="E26" i="4"/>
  <c r="F26" i="4"/>
  <c r="G26" i="4"/>
  <c r="H26" i="4"/>
  <c r="E27" i="4"/>
  <c r="F27" i="4"/>
  <c r="G27" i="4"/>
  <c r="H27" i="4"/>
  <c r="E28" i="4"/>
  <c r="F28" i="4"/>
  <c r="G28" i="4"/>
  <c r="H28" i="4"/>
  <c r="E29" i="4"/>
  <c r="F29" i="4"/>
  <c r="G29" i="4"/>
  <c r="H29" i="4"/>
  <c r="E30" i="4"/>
  <c r="F30" i="4"/>
  <c r="G30" i="4"/>
  <c r="H30" i="4"/>
  <c r="H23" i="4"/>
  <c r="G23" i="4"/>
  <c r="F23" i="4"/>
  <c r="E23" i="4"/>
  <c r="H22" i="4"/>
  <c r="G22" i="4"/>
  <c r="F22" i="4"/>
  <c r="E22" i="4"/>
  <c r="E15" i="4"/>
  <c r="F15" i="4"/>
  <c r="G15" i="4"/>
  <c r="H15" i="4"/>
  <c r="E16" i="4"/>
  <c r="F16" i="4"/>
  <c r="G16" i="4"/>
  <c r="H16" i="4"/>
  <c r="E17" i="4"/>
  <c r="F17" i="4"/>
  <c r="G17" i="4"/>
  <c r="H17" i="4"/>
  <c r="E18" i="4"/>
  <c r="F18" i="4"/>
  <c r="G18" i="4"/>
  <c r="H18" i="4"/>
  <c r="E19" i="4"/>
  <c r="F19" i="4"/>
  <c r="G19" i="4"/>
  <c r="H19" i="4"/>
  <c r="E20" i="4"/>
  <c r="F20" i="4"/>
  <c r="G20" i="4"/>
  <c r="H20" i="4"/>
  <c r="E21" i="4"/>
  <c r="F21" i="4"/>
  <c r="G21" i="4"/>
  <c r="H21" i="4"/>
  <c r="H14" i="4"/>
  <c r="G14" i="4"/>
  <c r="F14" i="4"/>
  <c r="E14" i="4"/>
  <c r="H13" i="4"/>
  <c r="G13" i="4"/>
  <c r="F13" i="4"/>
  <c r="E13" i="4"/>
  <c r="N3" i="3" a="1"/>
  <c r="N3" i="3" s="1"/>
  <c r="H18" i="14" l="1"/>
  <c r="G18" i="14"/>
  <c r="K18" i="14"/>
  <c r="H86" i="12"/>
  <c r="N16" i="12" s="1"/>
  <c r="N12" i="3" a="1"/>
  <c r="N12" i="3" s="1"/>
  <c r="Q12" i="3" s="1"/>
  <c r="Q13" i="3" l="1"/>
  <c r="Q17" i="3"/>
  <c r="Q19" i="3"/>
  <c r="Q15" i="3"/>
  <c r="Q16" i="3"/>
  <c r="Q14" i="3"/>
  <c r="Q18" i="3"/>
  <c r="M12" i="2" l="1"/>
  <c r="M11" i="2"/>
  <c r="M10" i="2"/>
  <c r="M9" i="2"/>
  <c r="M8" i="2"/>
  <c r="M7" i="2"/>
  <c r="M6" i="2"/>
  <c r="M5" i="2"/>
  <c r="M13" i="2" l="1"/>
  <c r="N19" i="3"/>
  <c r="N18" i="3"/>
  <c r="N17" i="3"/>
  <c r="N16" i="3"/>
  <c r="N15" i="3"/>
  <c r="N14" i="3"/>
  <c r="N13" i="3"/>
  <c r="U10" i="3"/>
  <c r="T10" i="3"/>
  <c r="S10" i="3"/>
  <c r="R10" i="3"/>
  <c r="Q10" i="3"/>
  <c r="P10" i="3"/>
  <c r="O10" i="3"/>
  <c r="N10" i="3"/>
  <c r="U9" i="3"/>
  <c r="T9" i="3"/>
  <c r="S9" i="3"/>
  <c r="R9" i="3"/>
  <c r="Q9" i="3"/>
  <c r="P9" i="3"/>
  <c r="O9" i="3"/>
  <c r="N9" i="3"/>
  <c r="U8" i="3"/>
  <c r="T8" i="3"/>
  <c r="S8" i="3"/>
  <c r="R8" i="3"/>
  <c r="Q8" i="3"/>
  <c r="P8" i="3"/>
  <c r="O8" i="3"/>
  <c r="N8" i="3"/>
  <c r="U7" i="3"/>
  <c r="T7" i="3"/>
  <c r="S7" i="3"/>
  <c r="R7" i="3"/>
  <c r="Q7" i="3"/>
  <c r="P7" i="3"/>
  <c r="O7" i="3"/>
  <c r="N7" i="3"/>
  <c r="U6" i="3"/>
  <c r="T6" i="3"/>
  <c r="S6" i="3"/>
  <c r="R6" i="3"/>
  <c r="Q6" i="3"/>
  <c r="P6" i="3"/>
  <c r="O6" i="3"/>
  <c r="N6" i="3"/>
  <c r="U5" i="3"/>
  <c r="T5" i="3"/>
  <c r="S5" i="3"/>
  <c r="R5" i="3"/>
  <c r="Q5" i="3"/>
  <c r="P5" i="3"/>
  <c r="O5" i="3"/>
  <c r="N5" i="3"/>
  <c r="U4" i="3"/>
  <c r="T4" i="3"/>
  <c r="S4" i="3"/>
  <c r="R4" i="3"/>
  <c r="Q4" i="3"/>
  <c r="P4" i="3"/>
  <c r="O4" i="3"/>
  <c r="N4" i="3"/>
  <c r="U3" i="3"/>
  <c r="T3" i="3"/>
  <c r="S3" i="3"/>
  <c r="R3" i="3"/>
  <c r="Q3" i="3"/>
  <c r="P3" i="3"/>
  <c r="O3"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<sst xmlns="http://schemas.openxmlformats.org/spreadsheetml/2006/main" count="374" uniqueCount="193">
  <si>
    <t>Zadanie:</t>
  </si>
  <si>
    <t>Vypracoval:</t>
  </si>
  <si>
    <t>Samuel Kliment, I1-MI</t>
  </si>
  <si>
    <t>Vybraný problém:</t>
  </si>
  <si>
    <t xml:space="preserve">Cieľom tohto zadania bolo zistiť vplyv troch rôznych faktorov na výslednú tvrdosť po ožiarení materiálu iónmi hélia. Vo všeobecnosti vieme povedať, že materiály po ožiarení majú tendenciu zvyšovať svoje hodnoty tvrdosti. Ide o jav nazývaný radiation hardening. Ten je spôsobený najmä ovplyvnením chemického zloženia a mikroštruktúry materiálu, ako aj vznikom rôznych defektov v materiály. Vysvetlovať príčiny však nie je cieľom tohto zadania. Pri sledovaní tohoto javu inžinieri a vedci často váhajú s výberom správnych kritérií pri riadenom implantovaní materiálov. V tomto zadaní chcem jasne poukázať na vplyv režimu ožiarenia materiálu (so súčasným chladením vzorky/bez chladenia vzorky), tabuľkovej hodnoty pevnosti v ťahu materiálu (materiály pre aplikácie v radiačnom prostredí sa pohybujú najčastejšie medzi hodnotami 600 MPa a 1200 MPa), a množstva hélia implantovaného do materiálu (400 appm/cm3 až 800 appm/cm3) na výslednú tvrdosť materiálu v gigapascaloch (GPa). Všetky merania tvrdosti boli vykonané na Hysitron TI Nanoindentore v spolupráci s FEI STU na pracovisku v Jaslovských Bohuniciach. Všetky ožiarenia materiálov boli vykonané v ATRI MTF STU na 6 MV tandemovom urýchľovacom systéme. Vzorky boli použité buď pri mojej bakalárskej práci, alebo pri inej záverečnej práci alebo výskumu na Ústave výskumu progresívnych technológií. [appm = atom parts per million] </t>
  </si>
  <si>
    <t>Defekty v materáli po jeho ožiarení</t>
  </si>
  <si>
    <t>TI Hysitron Nanoindenter</t>
  </si>
  <si>
    <t>SEM snímok vzorky každého jedného bodu C-Plotu (9 meraní)</t>
  </si>
  <si>
    <t>6 MV Tandetron</t>
  </si>
  <si>
    <t>x1</t>
  </si>
  <si>
    <t>x2</t>
  </si>
  <si>
    <t>x3</t>
  </si>
  <si>
    <t>t1</t>
  </si>
  <si>
    <t>t2</t>
  </si>
  <si>
    <t>t3</t>
  </si>
  <si>
    <t>1. Pomocou CPLOT-u zobrazte, aké priemerné odozvy boli namerané v jednotlivých bodoch plánovaného experimentu.</t>
  </si>
  <si>
    <t>2. Metódou najmenších štvorcov odhadnite koeficienty transformovanej regresnej funkcie lineárneho typu.</t>
  </si>
  <si>
    <t>3. Na hladine významnosti 0,05 rozhodnite, ktoré z faktorov a interakcií nie sú štatisticky významné a možno ich vylúčiť, ak má zostať regresný model hierarchický.</t>
  </si>
  <si>
    <t>4. Napíšte bodový odhad transformovanej regresnej funkcie lineárneho typu, ktorý vznikne po vylúčení štatisticky nevýznamných členov. Ďalej pracujte s týmto modelom.</t>
  </si>
  <si>
    <t>5. Napíšte rovnicu pôvodnej regresnej funkcie lineárneho typu, t.j. rovnicu regresného modelu v nekódovaných hodnotách s upravenými koeficientami.</t>
  </si>
  <si>
    <t>6. Charakterizujte kvalitu získaného modelu pomocou indexu determinácie. Číselnú hodnotu interpretujte slovne.</t>
  </si>
  <si>
    <t>7. Porovnajte upravený index determinácie pri modeli so všetkými pôvodnými premennými a pri modeli, ktorý dostanete po ich vylúčení. Výsledok interpretujte.</t>
  </si>
  <si>
    <t>8. Charakterizujte kvalitu modelu z hľadiska jeho predikcie.</t>
  </si>
  <si>
    <t>9. Otestujte celkovú štatistickú významnosť regresného modelu pomocou F testu.</t>
  </si>
  <si>
    <t>10. Otestujte kvalitu modelu testom Lack of Fit.</t>
  </si>
  <si>
    <t>11. Testom krivosti overte, či nie je potrebné do modelu zaradiť kvadratické členy.</t>
  </si>
  <si>
    <t>12. Analyzujte reziduá graficky a overte, či spĺňajú požadované podmienky aj pomocou testov.</t>
  </si>
  <si>
    <t>13. Určte, či je samostatný vplyv vybraného faktoru na hodnotu regresnej funkcie lineárneho typu štatisticky významný. Použite t test nulovosti regresného koeficientu.</t>
  </si>
  <si>
    <t>14. Určte, či je samostatný vplyv vybraného faktoru na hodnotu regresnej funkcie lineárneho typu štatisticky významný. Použite F test dodatočného príspevku vybraného faktora na vysvetlenie variability závislej premennej.</t>
  </si>
  <si>
    <t>15. Určte, či je vybraná interakcia faktorov na hodnotu regresnej funkcie lineárneho typu štatisticky významná. Použite t test nulovosti regresného koeficientu.</t>
  </si>
  <si>
    <t>16. Vypočítajte a zobrazte grafy hlavných efektov sledovaných faktorov (main effect plots). Grafy porovnajte a interpretujte.</t>
  </si>
  <si>
    <t>17. Zobrazte efekt interakcií sledovaných faktorov (interaction plots) a interpretujte ich.</t>
  </si>
  <si>
    <t>18. Pomocou nájdeného regresného modelu predikujte hodnotu odozvy pre zvolené úrovne faktorov. Správnosť výsledku overte výpočtom cez model v pôvodných aj kódovaných jednotkách.</t>
  </si>
  <si>
    <t>19. Overte správnosť nájdeného regresného modelu pomocou kontrolného merania.</t>
  </si>
  <si>
    <t>21. Porovnajte výsledky softvérového riešenia DOE v Exceli a v Minitabe.</t>
  </si>
  <si>
    <r>
      <t>x</t>
    </r>
    <r>
      <rPr>
        <vertAlign val="subscript"/>
        <sz val="11"/>
        <color theme="1"/>
        <rFont val="Calibri"/>
        <family val="2"/>
        <charset val="238"/>
        <scheme val="minor"/>
      </rPr>
      <t>3</t>
    </r>
    <r>
      <rPr>
        <sz val="11"/>
        <color theme="1"/>
        <rFont val="Calibri"/>
        <family val="2"/>
        <charset val="238"/>
        <scheme val="minor"/>
      </rPr>
      <t xml:space="preserve"> (appm/cm</t>
    </r>
    <r>
      <rPr>
        <vertAlign val="superscript"/>
        <sz val="11"/>
        <color theme="1"/>
        <rFont val="Calibri"/>
        <family val="2"/>
        <charset val="238"/>
        <scheme val="minor"/>
      </rPr>
      <t>3</t>
    </r>
  </si>
  <si>
    <r>
      <t>x</t>
    </r>
    <r>
      <rPr>
        <vertAlign val="subscript"/>
        <sz val="11"/>
        <color theme="1"/>
        <rFont val="Calibri"/>
        <family val="2"/>
        <charset val="238"/>
        <scheme val="minor"/>
      </rPr>
      <t>2</t>
    </r>
    <r>
      <rPr>
        <sz val="11"/>
        <color theme="1"/>
        <rFont val="Calibri"/>
        <family val="2"/>
        <charset val="238"/>
        <scheme val="minor"/>
      </rPr>
      <t xml:space="preserve"> (Mpa)</t>
    </r>
  </si>
  <si>
    <r>
      <t>x</t>
    </r>
    <r>
      <rPr>
        <vertAlign val="subscript"/>
        <sz val="11"/>
        <color theme="1"/>
        <rFont val="Calibri"/>
        <family val="2"/>
        <charset val="238"/>
        <scheme val="minor"/>
      </rPr>
      <t>1</t>
    </r>
    <r>
      <rPr>
        <sz val="11"/>
        <color theme="1"/>
        <rFont val="Calibri"/>
        <family val="2"/>
        <charset val="238"/>
        <scheme val="minor"/>
      </rPr>
      <t xml:space="preserve"> (režim)</t>
    </r>
  </si>
  <si>
    <r>
      <t>y</t>
    </r>
    <r>
      <rPr>
        <vertAlign val="subscript"/>
        <sz val="11"/>
        <color theme="1"/>
        <rFont val="Calibri"/>
        <family val="2"/>
        <charset val="238"/>
        <scheme val="minor"/>
      </rPr>
      <t>1</t>
    </r>
  </si>
  <si>
    <r>
      <t>y</t>
    </r>
    <r>
      <rPr>
        <vertAlign val="subscript"/>
        <sz val="11"/>
        <color theme="1"/>
        <rFont val="Calibri"/>
        <family val="2"/>
        <charset val="238"/>
        <scheme val="minor"/>
      </rPr>
      <t>2</t>
    </r>
  </si>
  <si>
    <r>
      <t>y</t>
    </r>
    <r>
      <rPr>
        <vertAlign val="subscript"/>
        <sz val="11"/>
        <color theme="1"/>
        <rFont val="Calibri"/>
        <family val="2"/>
        <charset val="238"/>
        <scheme val="minor"/>
      </rPr>
      <t>3</t>
    </r>
    <r>
      <rPr>
        <sz val="11"/>
        <color theme="1"/>
        <rFont val="Calibri"/>
        <family val="2"/>
        <charset val="238"/>
        <scheme val="minor"/>
      </rPr>
      <t/>
    </r>
  </si>
  <si>
    <r>
      <t>y</t>
    </r>
    <r>
      <rPr>
        <vertAlign val="subscript"/>
        <sz val="11"/>
        <color theme="1"/>
        <rFont val="Calibri"/>
        <family val="2"/>
        <charset val="238"/>
        <scheme val="minor"/>
      </rPr>
      <t>4</t>
    </r>
    <r>
      <rPr>
        <sz val="11"/>
        <color theme="1"/>
        <rFont val="Calibri"/>
        <family val="2"/>
        <charset val="238"/>
        <scheme val="minor"/>
      </rPr>
      <t/>
    </r>
  </si>
  <si>
    <r>
      <t>y</t>
    </r>
    <r>
      <rPr>
        <vertAlign val="subscript"/>
        <sz val="11"/>
        <color theme="1"/>
        <rFont val="Calibri"/>
        <family val="2"/>
        <charset val="238"/>
        <scheme val="minor"/>
      </rPr>
      <t>5</t>
    </r>
    <r>
      <rPr>
        <sz val="11"/>
        <color theme="1"/>
        <rFont val="Calibri"/>
        <family val="2"/>
        <charset val="238"/>
        <scheme val="minor"/>
      </rPr>
      <t/>
    </r>
  </si>
  <si>
    <r>
      <t>y</t>
    </r>
    <r>
      <rPr>
        <vertAlign val="subscript"/>
        <sz val="11"/>
        <color theme="1"/>
        <rFont val="Calibri"/>
        <family val="2"/>
        <charset val="238"/>
        <scheme val="minor"/>
      </rPr>
      <t>6</t>
    </r>
    <r>
      <rPr>
        <sz val="11"/>
        <color theme="1"/>
        <rFont val="Calibri"/>
        <family val="2"/>
        <charset val="238"/>
        <scheme val="minor"/>
      </rPr>
      <t/>
    </r>
  </si>
  <si>
    <r>
      <t>y</t>
    </r>
    <r>
      <rPr>
        <vertAlign val="subscript"/>
        <sz val="11"/>
        <color theme="1"/>
        <rFont val="Calibri"/>
        <family val="2"/>
        <charset val="238"/>
        <scheme val="minor"/>
      </rPr>
      <t>7</t>
    </r>
    <r>
      <rPr>
        <sz val="11"/>
        <color theme="1"/>
        <rFont val="Calibri"/>
        <family val="2"/>
        <charset val="238"/>
        <scheme val="minor"/>
      </rPr>
      <t/>
    </r>
  </si>
  <si>
    <r>
      <t>y</t>
    </r>
    <r>
      <rPr>
        <vertAlign val="subscript"/>
        <sz val="11"/>
        <color theme="1"/>
        <rFont val="Calibri"/>
        <family val="2"/>
        <charset val="238"/>
        <scheme val="minor"/>
      </rPr>
      <t>8</t>
    </r>
    <r>
      <rPr>
        <sz val="11"/>
        <color theme="1"/>
        <rFont val="Calibri"/>
        <family val="2"/>
        <charset val="238"/>
        <scheme val="minor"/>
      </rPr>
      <t/>
    </r>
  </si>
  <si>
    <r>
      <t>y</t>
    </r>
    <r>
      <rPr>
        <vertAlign val="subscript"/>
        <sz val="11"/>
        <color theme="1"/>
        <rFont val="Calibri"/>
        <family val="2"/>
        <charset val="238"/>
        <scheme val="minor"/>
      </rPr>
      <t>9</t>
    </r>
    <r>
      <rPr>
        <sz val="11"/>
        <color theme="1"/>
        <rFont val="Calibri"/>
        <family val="2"/>
        <charset val="238"/>
        <scheme val="minor"/>
      </rPr>
      <t/>
    </r>
  </si>
  <si>
    <r>
      <t>y</t>
    </r>
    <r>
      <rPr>
        <vertAlign val="subscript"/>
        <sz val="11"/>
        <color theme="1"/>
        <rFont val="Calibri"/>
        <family val="2"/>
        <charset val="238"/>
        <scheme val="minor"/>
      </rPr>
      <t>avg</t>
    </r>
  </si>
  <si>
    <t>t1*t2</t>
  </si>
  <si>
    <t>t1*t3</t>
  </si>
  <si>
    <t>t2*t3</t>
  </si>
  <si>
    <t>t1*t2*t3</t>
  </si>
  <si>
    <t>b0</t>
  </si>
  <si>
    <t>b1</t>
  </si>
  <si>
    <t>b2</t>
  </si>
  <si>
    <t>b3</t>
  </si>
  <si>
    <t>b12</t>
  </si>
  <si>
    <t>b13</t>
  </si>
  <si>
    <t>b23</t>
  </si>
  <si>
    <t>b123</t>
  </si>
  <si>
    <t>X =</t>
  </si>
  <si>
    <t>XT =</t>
  </si>
  <si>
    <t>b2 =</t>
  </si>
  <si>
    <t>b3 =</t>
  </si>
  <si>
    <t>b12 =</t>
  </si>
  <si>
    <t>b13 =</t>
  </si>
  <si>
    <t>b23 =</t>
  </si>
  <si>
    <t>b123 =</t>
  </si>
  <si>
    <t>y</t>
  </si>
  <si>
    <t>yi</t>
  </si>
  <si>
    <t>Total</t>
  </si>
  <si>
    <t>ANOVA</t>
  </si>
  <si>
    <t>SS</t>
  </si>
  <si>
    <t>df</t>
  </si>
  <si>
    <t>MS</t>
  </si>
  <si>
    <t>F</t>
  </si>
  <si>
    <t>P-value</t>
  </si>
  <si>
    <t>SUMMARY OUTPUT</t>
  </si>
  <si>
    <t>Regression Statistics</t>
  </si>
  <si>
    <t>Multiple R</t>
  </si>
  <si>
    <t>R Square</t>
  </si>
  <si>
    <t>Adjusted R Square</t>
  </si>
  <si>
    <t>Standard Error</t>
  </si>
  <si>
    <t>Observations</t>
  </si>
  <si>
    <t>Regression</t>
  </si>
  <si>
    <t>Residual</t>
  </si>
  <si>
    <t>Intercept</t>
  </si>
  <si>
    <t>Significance F</t>
  </si>
  <si>
    <t>Coefficients</t>
  </si>
  <si>
    <t>t Stat</t>
  </si>
  <si>
    <t>Lower 95%</t>
  </si>
  <si>
    <t>Upper 95%</t>
  </si>
  <si>
    <t>Lower 95,0%</t>
  </si>
  <si>
    <t>Upper 95,0%</t>
  </si>
  <si>
    <t>t0</t>
  </si>
  <si>
    <t>t12</t>
  </si>
  <si>
    <t>t13</t>
  </si>
  <si>
    <t>t23</t>
  </si>
  <si>
    <t>t123</t>
  </si>
  <si>
    <t>XT * Y =</t>
  </si>
  <si>
    <t>b0 =</t>
  </si>
  <si>
    <t>b1 =</t>
  </si>
  <si>
    <t xml:space="preserve">Na hladine významnosti 0,05 môžeme povedať že včetky faktory sú šatisticky významné a takisto interakcie faktorov t1*t2 a t2*t3 sú štatisticky významné, nemožno ich teda vylúčiť. Naopak, na hladine významnosti 0,05 interakcie faktorov t1*t3 a t1*t2*t3 nie sú štatisticky významné a možno ich vylúčitť. </t>
  </si>
  <si>
    <t>s</t>
  </si>
  <si>
    <t>lambda</t>
  </si>
  <si>
    <t>y(x1,x2,x3) = 5,84 + 0,50 *(x1-1,5)/0,5 + 1,16*(x2-900)/300 + 0,61*(x3-600)/200 + 0,11*(x1-1,5)/0,5*(x2-900)/300 + 0,1*(x1-1,5)/0,5*(x3-600)/200</t>
  </si>
  <si>
    <r>
      <t>Rozdiel medzi koeficientami R</t>
    </r>
    <r>
      <rPr>
        <b/>
        <vertAlign val="superscript"/>
        <sz val="11"/>
        <color theme="1"/>
        <rFont val="Calibri"/>
        <family val="2"/>
        <charset val="238"/>
        <scheme val="minor"/>
      </rPr>
      <t xml:space="preserve">2 </t>
    </r>
    <r>
      <rPr>
        <b/>
        <sz val="11"/>
        <color theme="1"/>
        <rFont val="Calibri"/>
        <family val="2"/>
        <charset val="238"/>
        <scheme val="minor"/>
      </rPr>
      <t>a Adjustged R</t>
    </r>
    <r>
      <rPr>
        <b/>
        <vertAlign val="superscript"/>
        <sz val="11"/>
        <color theme="1"/>
        <rFont val="Calibri"/>
        <family val="2"/>
        <charset val="238"/>
        <scheme val="minor"/>
      </rPr>
      <t>2</t>
    </r>
    <r>
      <rPr>
        <b/>
        <sz val="11"/>
        <color theme="1"/>
        <rFont val="Calibri"/>
        <family val="2"/>
        <charset val="238"/>
        <scheme val="minor"/>
      </rPr>
      <t xml:space="preserve"> je minimálny (obidva koeficienty sa blížia k hodnote 1). Redukcia modelu o nevýznamné členy viedla k len malému poklesu jeho presnosti.</t>
    </r>
  </si>
  <si>
    <t>Približne 93,2 % variability nameraných údajov je úspešne pokrytých predloženým modelom. Koeficient sa blíži k hodnote 1.</t>
  </si>
  <si>
    <t>Model Summary</t>
  </si>
  <si>
    <t>S</t>
  </si>
  <si>
    <t>R-sq</t>
  </si>
  <si>
    <t>R-sq(adj)</t>
  </si>
  <si>
    <t>R-sq(pred)</t>
  </si>
  <si>
    <r>
      <t>Prediktívne R</t>
    </r>
    <r>
      <rPr>
        <vertAlign val="superscript"/>
        <sz val="11"/>
        <color theme="1"/>
        <rFont val="Calibri"/>
        <family val="2"/>
        <charset val="238"/>
        <scheme val="minor"/>
      </rPr>
      <t>2</t>
    </r>
    <r>
      <rPr>
        <sz val="11"/>
        <color theme="1"/>
        <rFont val="Calibri"/>
        <family val="2"/>
        <charset val="238"/>
        <scheme val="minor"/>
      </rPr>
      <t>(pred) určuje ako presne vie model predikovať správnu hodnotu po odstránení daného údaju zo súboru dát (93,36%). V našom prípade môžeme hovoriť, že náš model vie v rámci experimentálneho priestoru veľmi dobre predikovať dáta. Veľký rozdiel medzi R</t>
    </r>
    <r>
      <rPr>
        <vertAlign val="superscript"/>
        <sz val="11"/>
        <color theme="1"/>
        <rFont val="Calibri"/>
        <family val="2"/>
        <charset val="238"/>
        <scheme val="minor"/>
      </rPr>
      <t>2</t>
    </r>
    <r>
      <rPr>
        <sz val="11"/>
        <color theme="1"/>
        <rFont val="Calibri"/>
        <family val="2"/>
        <charset val="238"/>
        <scheme val="minor"/>
      </rPr>
      <t>(adj) a R</t>
    </r>
    <r>
      <rPr>
        <vertAlign val="superscript"/>
        <sz val="11"/>
        <color theme="1"/>
        <rFont val="Calibri"/>
        <family val="2"/>
        <charset val="238"/>
        <scheme val="minor"/>
      </rPr>
      <t>2</t>
    </r>
    <r>
      <rPr>
        <sz val="11"/>
        <color theme="1"/>
        <rFont val="Calibri"/>
        <family val="2"/>
        <charset val="238"/>
        <scheme val="minor"/>
      </rPr>
      <t>(pred) naznačuje, že v regresnom modeli je zbytočne veľa členov v pomere k množstvu dát. To však naštastie nie je náš prípad.</t>
    </r>
  </si>
  <si>
    <t xml:space="preserve">W = </t>
  </si>
  <si>
    <t>(2,354 ; ∞)</t>
  </si>
  <si>
    <r>
      <t>F</t>
    </r>
    <r>
      <rPr>
        <vertAlign val="subscript"/>
        <sz val="11"/>
        <color theme="1"/>
        <rFont val="Calibri"/>
        <family val="2"/>
        <charset val="238"/>
        <scheme val="minor"/>
      </rPr>
      <t xml:space="preserve">0 </t>
    </r>
    <r>
      <rPr>
        <sz val="11"/>
        <color theme="1"/>
        <rFont val="Calibri"/>
        <family val="2"/>
        <charset val="238"/>
        <scheme val="minor"/>
      </rPr>
      <t>=</t>
    </r>
  </si>
  <si>
    <r>
      <t>H</t>
    </r>
    <r>
      <rPr>
        <vertAlign val="subscript"/>
        <sz val="12"/>
        <color theme="1"/>
        <rFont val="Calibri"/>
        <family val="2"/>
        <charset val="238"/>
        <scheme val="minor"/>
      </rPr>
      <t>0</t>
    </r>
    <r>
      <rPr>
        <sz val="12"/>
        <color theme="1"/>
        <rFont val="Calibri"/>
        <family val="2"/>
        <charset val="238"/>
        <scheme val="minor"/>
      </rPr>
      <t>: b1 = b2 = b3 = b12 = b23 = 0 ≶ H</t>
    </r>
    <r>
      <rPr>
        <vertAlign val="subscript"/>
        <sz val="12"/>
        <color theme="1"/>
        <rFont val="Calibri"/>
        <family val="2"/>
        <charset val="238"/>
        <scheme val="minor"/>
      </rPr>
      <t>1</t>
    </r>
    <r>
      <rPr>
        <sz val="12"/>
        <color theme="1"/>
        <rFont val="Calibri"/>
        <family val="2"/>
        <charset val="238"/>
        <scheme val="minor"/>
      </rPr>
      <t>: existuje aspoň jedno b</t>
    </r>
    <r>
      <rPr>
        <vertAlign val="subscript"/>
        <sz val="12"/>
        <color theme="1"/>
        <rFont val="Calibri"/>
        <family val="2"/>
        <charset val="238"/>
        <scheme val="minor"/>
      </rPr>
      <t>i</t>
    </r>
    <r>
      <rPr>
        <sz val="12"/>
        <color theme="1"/>
        <rFont val="Calibri"/>
        <family val="2"/>
        <charset val="238"/>
        <scheme val="minor"/>
      </rPr>
      <t xml:space="preserve"> ≠ 0</t>
    </r>
  </si>
  <si>
    <r>
      <t>zamietame H</t>
    </r>
    <r>
      <rPr>
        <b/>
        <vertAlign val="subscript"/>
        <sz val="11"/>
        <color theme="1"/>
        <rFont val="Calibri"/>
        <family val="2"/>
        <charset val="238"/>
        <scheme val="minor"/>
      </rPr>
      <t>0</t>
    </r>
    <r>
      <rPr>
        <b/>
        <sz val="11"/>
        <color theme="1"/>
        <rFont val="Calibri"/>
        <family val="2"/>
        <charset val="238"/>
        <scheme val="minor"/>
      </rPr>
      <t xml:space="preserve"> prijímame H</t>
    </r>
    <r>
      <rPr>
        <b/>
        <vertAlign val="subscript"/>
        <sz val="11"/>
        <color theme="1"/>
        <rFont val="Calibri"/>
        <family val="2"/>
        <charset val="238"/>
        <scheme val="minor"/>
      </rPr>
      <t>1</t>
    </r>
  </si>
  <si>
    <t>existuje aspoň jedno bi ktoré je nenulové, teda na hladine významnosti 0,05 signifikantné</t>
  </si>
  <si>
    <t xml:space="preserve">F0 = p = </t>
  </si>
  <si>
    <t>veľmi malé číslo (&lt;0,05)</t>
  </si>
  <si>
    <t>H0: SSLF = SSPE (No LOF – regresný model nie je nedostatočný) H1: SSLF &gt; SSPE (LOF – regresný model je nedostatočný)</t>
  </si>
  <si>
    <t>PE</t>
  </si>
  <si>
    <t>df pre PE</t>
  </si>
  <si>
    <t>sum PE</t>
  </si>
  <si>
    <t>sum df</t>
  </si>
  <si>
    <t>Lack of fit</t>
  </si>
  <si>
    <t>Pure error</t>
  </si>
  <si>
    <t>nepatrí do W</t>
  </si>
  <si>
    <t>F0 =</t>
  </si>
  <si>
    <t>p =</t>
  </si>
  <si>
    <t>&gt;</t>
  </si>
  <si>
    <t xml:space="preserve">Model je adekvátny, potvrdili sme si to testom kvality modelu Lack of Fit. </t>
  </si>
  <si>
    <t>H0 zamietam; H1 prijímam</t>
  </si>
  <si>
    <t>nf=</t>
  </si>
  <si>
    <t>y priem=</t>
  </si>
  <si>
    <t>nc=</t>
  </si>
  <si>
    <t>SSCPQ =</t>
  </si>
  <si>
    <t xml:space="preserve">F0 = </t>
  </si>
  <si>
    <t xml:space="preserve">W= </t>
  </si>
  <si>
    <r>
      <t>F</t>
    </r>
    <r>
      <rPr>
        <vertAlign val="superscript"/>
        <sz val="11"/>
        <color theme="1"/>
        <rFont val="Calibri"/>
        <family val="2"/>
        <charset val="238"/>
        <scheme val="minor"/>
      </rPr>
      <t>kv</t>
    </r>
    <r>
      <rPr>
        <vertAlign val="subscript"/>
        <sz val="11"/>
        <color theme="1"/>
        <rFont val="Calibri"/>
        <family val="2"/>
        <charset val="238"/>
        <scheme val="minor"/>
      </rPr>
      <t xml:space="preserve">(5,66) </t>
    </r>
    <r>
      <rPr>
        <sz val="11"/>
        <color theme="1"/>
        <rFont val="Calibri"/>
        <family val="2"/>
        <charset val="238"/>
        <scheme val="minor"/>
      </rPr>
      <t xml:space="preserve">(0,95) = </t>
    </r>
  </si>
  <si>
    <t>(3,14 ; ∞)</t>
  </si>
  <si>
    <r>
      <t>F</t>
    </r>
    <r>
      <rPr>
        <vertAlign val="superscript"/>
        <sz val="11"/>
        <color theme="1"/>
        <rFont val="Calibri"/>
        <family val="2"/>
        <charset val="238"/>
        <scheme val="minor"/>
      </rPr>
      <t>kv</t>
    </r>
    <r>
      <rPr>
        <vertAlign val="subscript"/>
        <sz val="11"/>
        <color theme="1"/>
        <rFont val="Calibri"/>
        <family val="2"/>
        <charset val="238"/>
        <scheme val="minor"/>
      </rPr>
      <t>2,64</t>
    </r>
    <r>
      <rPr>
        <sz val="11"/>
        <color theme="1"/>
        <rFont val="Calibri"/>
        <family val="2"/>
        <charset val="238"/>
        <scheme val="minor"/>
      </rPr>
      <t>(0,95)=</t>
    </r>
  </si>
  <si>
    <t>(3,97 ; ∞)</t>
  </si>
  <si>
    <r>
      <t>F</t>
    </r>
    <r>
      <rPr>
        <vertAlign val="superscript"/>
        <sz val="11"/>
        <color theme="1"/>
        <rFont val="Calibri"/>
        <family val="2"/>
        <charset val="238"/>
        <scheme val="minor"/>
      </rPr>
      <t>kv</t>
    </r>
    <r>
      <rPr>
        <vertAlign val="subscript"/>
        <sz val="11"/>
        <color theme="1"/>
        <rFont val="Calibri"/>
        <family val="2"/>
        <charset val="238"/>
        <scheme val="minor"/>
      </rPr>
      <t>1,72</t>
    </r>
    <r>
      <rPr>
        <sz val="11"/>
        <color theme="1"/>
        <rFont val="Calibri"/>
        <family val="2"/>
        <charset val="238"/>
        <scheme val="minor"/>
      </rPr>
      <t>(0,95) =</t>
    </r>
  </si>
  <si>
    <t>𝐻0: ∑ 𝑏𝑗𝑗 = 0        𝐻1: ∑ 𝑏𝑗𝑗 ≠ 0</t>
  </si>
  <si>
    <t>&gt; 0,05</t>
  </si>
  <si>
    <t>nepatrí W</t>
  </si>
  <si>
    <r>
      <rPr>
        <b/>
        <sz val="11"/>
        <color theme="1"/>
        <rFont val="Calibri"/>
        <family val="2"/>
        <charset val="238"/>
        <scheme val="minor"/>
      </rPr>
      <t>p</t>
    </r>
    <r>
      <rPr>
        <sz val="11"/>
        <color theme="1"/>
        <rFont val="Calibri"/>
        <family val="2"/>
        <charset val="238"/>
        <scheme val="minor"/>
      </rPr>
      <t xml:space="preserve"> = 1 - F (F0) =</t>
    </r>
  </si>
  <si>
    <t>zamietame H1</t>
  </si>
  <si>
    <t>prijímame H0</t>
  </si>
  <si>
    <t>Na hladine významnosti alpha = 0,05 prijímame hypotézu, že do regresného modelu nie je potrebné zaraďovať kvadratické členy, t.j. nie je potrebný úplný kvadratický regresný model.</t>
  </si>
  <si>
    <t>t0 (b1)=</t>
  </si>
  <si>
    <t>p=</t>
  </si>
  <si>
    <t>delta=</t>
  </si>
  <si>
    <t>95% IS pre b1:</t>
  </si>
  <si>
    <t>t0(b2)=</t>
  </si>
  <si>
    <t>t0(b3)=</t>
  </si>
  <si>
    <r>
      <t>t</t>
    </r>
    <r>
      <rPr>
        <vertAlign val="superscript"/>
        <sz val="11"/>
        <color theme="1"/>
        <rFont val="Calibri"/>
        <family val="2"/>
        <charset val="238"/>
        <scheme val="minor"/>
      </rPr>
      <t>kv</t>
    </r>
    <r>
      <rPr>
        <vertAlign val="subscript"/>
        <sz val="11"/>
        <color theme="1"/>
        <rFont val="Calibri"/>
        <family val="2"/>
        <charset val="238"/>
        <scheme val="minor"/>
      </rPr>
      <t>66</t>
    </r>
    <r>
      <rPr>
        <sz val="11"/>
        <color theme="1"/>
        <rFont val="Calibri"/>
        <family val="2"/>
        <charset val="238"/>
        <scheme val="minor"/>
      </rPr>
      <t>(0,975)=</t>
    </r>
  </si>
  <si>
    <t>0 nepatri IS</t>
  </si>
  <si>
    <t>t0(b2) patri W</t>
  </si>
  <si>
    <t>t0(b3) patri W</t>
  </si>
  <si>
    <t>𝐻0: 𝑏1 = 1 ≶ 𝐻1: 𝑏1 ≠ 1</t>
  </si>
  <si>
    <t>t0(b12)=</t>
  </si>
  <si>
    <t>t0(b13)=</t>
  </si>
  <si>
    <t>t0(b23)=</t>
  </si>
  <si>
    <t>t0(b123)=</t>
  </si>
  <si>
    <t>t kv (0,975;66)=</t>
  </si>
  <si>
    <t>(2 ; ∞)</t>
  </si>
  <si>
    <t>patrí do W</t>
  </si>
  <si>
    <t>p(b12)=</t>
  </si>
  <si>
    <t>p(b13)=</t>
  </si>
  <si>
    <t>p(b23)=</t>
  </si>
  <si>
    <t>p(b123)=</t>
  </si>
  <si>
    <t>0 nepatri do IS</t>
  </si>
  <si>
    <t>0 patri do IS</t>
  </si>
  <si>
    <t>interakcie faktorov t0(b12) a t0(b23) sú štatisticky významné zatiaľ čo ostatné nie</t>
  </si>
  <si>
    <t xml:space="preserve"> x1</t>
  </si>
  <si>
    <t xml:space="preserve"> x2</t>
  </si>
  <si>
    <t xml:space="preserve"> x3</t>
  </si>
  <si>
    <t>y(t1,t2,t3) = 5,84 + 0,50 *t1 + 1,16*t2 + 0,61*t3 + 0,11*t1t2 + 0,1*t1t3</t>
  </si>
  <si>
    <t xml:space="preserve">t1 </t>
  </si>
  <si>
    <t>y pred.</t>
  </si>
  <si>
    <t>kontrolné meranie:</t>
  </si>
  <si>
    <t>Vysoká zhoda medzi hodnotou kontrolného merania a predikovanou hodnotou potvrdzuje vynikajúcu predikčnú schopnosť nášho modelu.</t>
  </si>
  <si>
    <t>Rozdelenie rezíduí vykazuje súlad s normálnym rozdelením. Rezíduá sú navzájom nezávislé a nevykazujú systematické trendy voči predikovaným hodnotám. Čo sa týka náhodnosti, poradie meraní nemá vplyv na hodnoty rezíduí, čo potvrdzuje ich náhodné rozdelenie v čase.</t>
  </si>
  <si>
    <t>Grafy hlavnývh efektov vyzerajú dosť podobne, čomu npovedali aj hodnoty jednotlivých efektov, čo znamená, že jednotlivé premenné vplývajú na výsledný výstup dosť rovnomerne.</t>
  </si>
  <si>
    <t>uroven faktora v kodovanych jednotkach</t>
  </si>
  <si>
    <t>Údaje získané z Minitabu sa zhodujú s našimi výsledkami v exceli, čo len potvrdzuje správnosť výpočtov. Takisto grafy, ktoré sme používali, potvrdzujú výsledky získané výpočtom v exceli.</t>
  </si>
  <si>
    <r>
      <t xml:space="preserve">Optimalizacia v Exceli - </t>
    </r>
    <r>
      <rPr>
        <b/>
        <sz val="11"/>
        <color theme="1"/>
        <rFont val="Calibri"/>
        <family val="2"/>
        <charset val="238"/>
      </rPr>
      <t>hladame pozadovanu hodnotu odozvy 6,5 GPa</t>
    </r>
    <r>
      <rPr>
        <sz val="11"/>
        <color theme="1"/>
        <rFont val="Calibri"/>
        <family val="2"/>
        <charset val="238"/>
      </rPr>
      <t xml:space="preserve"> - riesenie cez Solver</t>
    </r>
  </si>
  <si>
    <t>y (GPa) =</t>
  </si>
  <si>
    <r>
      <t xml:space="preserve">y(t1,t2,t3) = </t>
    </r>
    <r>
      <rPr>
        <b/>
        <sz val="12"/>
        <color theme="1"/>
        <rFont val="Calibri"/>
        <family val="2"/>
        <charset val="238"/>
        <scheme val="minor"/>
      </rPr>
      <t>5,84</t>
    </r>
    <r>
      <rPr>
        <sz val="12"/>
        <color theme="1"/>
        <rFont val="Calibri"/>
        <family val="2"/>
        <charset val="238"/>
        <scheme val="minor"/>
      </rPr>
      <t xml:space="preserve"> + </t>
    </r>
    <r>
      <rPr>
        <b/>
        <sz val="12"/>
        <color theme="1"/>
        <rFont val="Calibri"/>
        <family val="2"/>
        <charset val="238"/>
        <scheme val="minor"/>
      </rPr>
      <t>0,50</t>
    </r>
    <r>
      <rPr>
        <sz val="12"/>
        <color theme="1"/>
        <rFont val="Calibri"/>
        <family val="2"/>
        <charset val="238"/>
        <scheme val="minor"/>
      </rPr>
      <t xml:space="preserve"> *t1 + </t>
    </r>
    <r>
      <rPr>
        <b/>
        <sz val="12"/>
        <color theme="1"/>
        <rFont val="Calibri"/>
        <family val="2"/>
        <charset val="238"/>
        <scheme val="minor"/>
      </rPr>
      <t>1,16</t>
    </r>
    <r>
      <rPr>
        <sz val="12"/>
        <color theme="1"/>
        <rFont val="Calibri"/>
        <family val="2"/>
        <charset val="238"/>
        <scheme val="minor"/>
      </rPr>
      <t xml:space="preserve">*t2 + </t>
    </r>
    <r>
      <rPr>
        <b/>
        <sz val="12"/>
        <color theme="1"/>
        <rFont val="Calibri"/>
        <family val="2"/>
        <charset val="238"/>
        <scheme val="minor"/>
      </rPr>
      <t>0,61</t>
    </r>
    <r>
      <rPr>
        <sz val="12"/>
        <color theme="1"/>
        <rFont val="Calibri"/>
        <family val="2"/>
        <charset val="238"/>
        <scheme val="minor"/>
      </rPr>
      <t xml:space="preserve">*t3 + </t>
    </r>
    <r>
      <rPr>
        <b/>
        <sz val="12"/>
        <color theme="1"/>
        <rFont val="Calibri"/>
        <family val="2"/>
        <charset val="238"/>
        <scheme val="minor"/>
      </rPr>
      <t>0,11</t>
    </r>
    <r>
      <rPr>
        <sz val="12"/>
        <color theme="1"/>
        <rFont val="Calibri"/>
        <family val="2"/>
        <charset val="238"/>
        <scheme val="minor"/>
      </rPr>
      <t xml:space="preserve">*t1t2 + </t>
    </r>
    <r>
      <rPr>
        <b/>
        <sz val="12"/>
        <color theme="1"/>
        <rFont val="Calibri"/>
        <family val="2"/>
        <charset val="238"/>
        <scheme val="minor"/>
      </rPr>
      <t>0,1</t>
    </r>
    <r>
      <rPr>
        <sz val="12"/>
        <color theme="1"/>
        <rFont val="Calibri"/>
        <family val="2"/>
        <charset val="238"/>
        <scheme val="minor"/>
      </rPr>
      <t>*t2t3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</si>
</sst>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00"/>
  </numFmts>
  <fonts count="20"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i/>
      <sz val="11"/>
      <color theme="1"/>
      <name val="Calibri"/>
      <family val="2"/>
      <charset val="238"/>
      <scheme val="minor"/>
    </font>
    <font>
      <sz val="11"/>
      <color theme="1"/>
      <name val="Calibri"/>
      <family val="2"/>
      <charset val="238"/>
    </font>
    <font>
      <b/>
      <sz val="11"/>
      <color theme="1"/>
      <name val="Calibri"/>
      <family val="2"/>
      <charset val="238"/>
    </font>
    <font>
      <sz val="8"/>
      <name val="Calibri"/>
      <family val="2"/>
      <charset val="238"/>
      <scheme val="minor"/>
    </font>
    <font>
      <vertAlign val="superscript"/>
      <sz val="11"/>
      <color theme="1"/>
      <name val="Calibri"/>
      <family val="2"/>
      <charset val="238"/>
      <scheme val="minor"/>
    </font>
    <font>
      <vertAlign val="subscript"/>
      <sz val="11"/>
      <color theme="1"/>
      <name val="Calibri"/>
      <family val="2"/>
      <charset val="238"/>
      <scheme val="minor"/>
    </font>
    <font>
      <sz val="11"/>
      <name val="Calibri"/>
      <family val="2"/>
      <charset val="238"/>
    </font>
    <font>
      <i/>
      <sz val="10"/>
      <color theme="1"/>
      <name val="Calibri"/>
      <family val="2"/>
      <charset val="238"/>
      <scheme val="minor"/>
    </font>
    <font>
      <b/>
      <sz val="11"/>
      <name val="Calibri"/>
      <family val="2"/>
      <charset val="238"/>
      <scheme val="minor"/>
    </font>
    <font>
      <sz val="12"/>
      <color theme="1"/>
      <name val="Calibri"/>
      <family val="2"/>
      <charset val="238"/>
      <scheme val="minor"/>
    </font>
    <font>
      <b/>
      <sz val="12"/>
      <color theme="1"/>
      <name val="Calibri"/>
      <family val="2"/>
      <charset val="238"/>
      <scheme val="minor"/>
    </font>
    <font>
      <sz val="14"/>
      <color theme="1"/>
      <name val="Calibri"/>
      <family val="2"/>
      <charset val="238"/>
      <scheme val="minor"/>
    </font>
    <font>
      <b/>
      <sz val="14"/>
      <color theme="1"/>
      <name val="Calibri"/>
      <family val="2"/>
      <charset val="238"/>
      <scheme val="minor"/>
    </font>
    <font>
      <b/>
      <vertAlign val="superscript"/>
      <sz val="11"/>
      <color theme="1"/>
      <name val="Calibri"/>
      <family val="2"/>
      <charset val="238"/>
      <scheme val="minor"/>
    </font>
    <font>
      <vertAlign val="subscript"/>
      <sz val="12"/>
      <color theme="1"/>
      <name val="Calibri"/>
      <family val="2"/>
      <charset val="238"/>
      <scheme val="minor"/>
    </font>
    <font>
      <b/>
      <vertAlign val="subscript"/>
      <sz val="11"/>
      <color theme="1"/>
      <name val="Calibri"/>
      <family val="2"/>
      <charset val="238"/>
      <scheme val="minor"/>
    </font>
    <font>
      <sz val="11"/>
      <color theme="0"/>
      <name val="Calibri"/>
      <family val="2"/>
      <charset val="238"/>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0"/>
        <bgColor rgb="FFF3F3F3"/>
      </patternFill>
    </fill>
    <fill>
      <patternFill patternType="solid">
        <fgColor theme="0" tint="-4.9989318521683403E-2"/>
        <bgColor indexed="64"/>
      </patternFill>
    </fill>
    <fill>
      <patternFill patternType="solid">
        <fgColor theme="3" tint="0.79998168889431442"/>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18"/>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thin">
        <color rgb="FF000000"/>
      </left>
      <right/>
      <top/>
      <bottom/>
      <diagonal/>
    </border>
    <border>
      <left/>
      <right style="medium">
        <color indexed="64"/>
      </right>
      <top style="medium">
        <color indexed="64"/>
      </top>
      <bottom style="thin">
        <color indexed="64"/>
      </bottom>
      <diagonal/>
    </border>
  </borders>
  <cellStyleXfs count="1">
    <xf numFmtId="0" fontId="0" fillId="0" borderId="0"/>
  </cellStyleXfs>
  <cellXfs count="263">
    <xf numFmtId="0" fontId="0" fillId="0" borderId="0" xfId="0"/>
    <xf numFmtId="0" fontId="0" fillId="0" borderId="0" xfId="0" applyAlignment="1">
      <alignment horizontal="center"/>
    </xf>
    <xf numFmtId="0" fontId="4" fillId="0" borderId="0" xfId="0" applyFont="1"/>
    <xf numFmtId="0" fontId="2" fillId="3" borderId="0" xfId="0" applyFont="1" applyFill="1" applyAlignment="1"/>
    <xf numFmtId="0" fontId="2" fillId="2" borderId="0" xfId="0" applyFont="1" applyFill="1"/>
    <xf numFmtId="0" fontId="0" fillId="0" borderId="11" xfId="0" applyBorder="1"/>
    <xf numFmtId="0" fontId="0" fillId="0" borderId="13" xfId="0" applyBorder="1"/>
    <xf numFmtId="0" fontId="0" fillId="0" borderId="15" xfId="0" applyBorder="1"/>
    <xf numFmtId="0" fontId="0" fillId="0" borderId="17" xfId="0" applyBorder="1"/>
    <xf numFmtId="0" fontId="0" fillId="0" borderId="0" xfId="0" applyBorder="1"/>
    <xf numFmtId="0" fontId="0" fillId="0" borderId="19" xfId="0" applyBorder="1"/>
    <xf numFmtId="0" fontId="0" fillId="0" borderId="21" xfId="0" applyBorder="1"/>
    <xf numFmtId="0" fontId="0" fillId="0" borderId="23" xfId="0" applyBorder="1"/>
    <xf numFmtId="0" fontId="0" fillId="0" borderId="25" xfId="0" applyBorder="1"/>
    <xf numFmtId="0" fontId="0" fillId="0" borderId="0"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8" xfId="0" applyBorder="1"/>
    <xf numFmtId="0" fontId="0" fillId="0" borderId="12" xfId="0" applyBorder="1" applyAlignment="1">
      <alignment horizontal="center"/>
    </xf>
    <xf numFmtId="0" fontId="0" fillId="0" borderId="22" xfId="0" applyBorder="1" applyAlignment="1">
      <alignment horizontal="center"/>
    </xf>
    <xf numFmtId="2" fontId="0" fillId="0" borderId="0" xfId="0" applyNumberFormat="1"/>
    <xf numFmtId="0" fontId="0" fillId="0" borderId="11" xfId="0" applyBorder="1" applyAlignment="1">
      <alignment horizontal="center"/>
    </xf>
    <xf numFmtId="0" fontId="0" fillId="0" borderId="13" xfId="0" applyBorder="1" applyAlignment="1">
      <alignment horizontal="center"/>
    </xf>
    <xf numFmtId="0" fontId="0" fillId="0" borderId="17" xfId="0" applyBorder="1" applyAlignment="1">
      <alignment horizontal="center"/>
    </xf>
    <xf numFmtId="0" fontId="0" fillId="0" borderId="0" xfId="0" applyAlignment="1">
      <alignment horizontal="right"/>
    </xf>
    <xf numFmtId="0" fontId="4" fillId="0" borderId="0" xfId="0" applyFont="1" applyAlignment="1">
      <alignment horizontal="center"/>
    </xf>
    <xf numFmtId="0" fontId="9" fillId="0" borderId="0" xfId="0" applyFont="1" applyBorder="1" applyAlignment="1">
      <alignment horizontal="center"/>
    </xf>
    <xf numFmtId="0" fontId="0" fillId="0" borderId="0" xfId="0" applyFill="1" applyBorder="1" applyAlignment="1"/>
    <xf numFmtId="0" fontId="10" fillId="0" borderId="26" xfId="0" applyFont="1" applyFill="1" applyBorder="1" applyAlignment="1">
      <alignment horizontal="right"/>
    </xf>
    <xf numFmtId="0" fontId="0" fillId="0" borderId="23" xfId="0" applyFill="1" applyBorder="1" applyAlignment="1"/>
    <xf numFmtId="0" fontId="3" fillId="0" borderId="27" xfId="0" applyFont="1" applyFill="1" applyBorder="1" applyAlignment="1">
      <alignment horizontal="center"/>
    </xf>
    <xf numFmtId="0" fontId="3" fillId="0" borderId="27" xfId="0" applyFont="1" applyFill="1" applyBorder="1" applyAlignment="1">
      <alignment horizontal="centerContinuous"/>
    </xf>
    <xf numFmtId="1" fontId="0" fillId="0" borderId="0" xfId="0" applyNumberFormat="1"/>
    <xf numFmtId="0" fontId="0" fillId="4" borderId="11" xfId="0" applyFill="1" applyBorder="1"/>
    <xf numFmtId="0" fontId="0" fillId="4" borderId="13" xfId="0" applyFill="1" applyBorder="1"/>
    <xf numFmtId="0" fontId="0" fillId="4" borderId="15" xfId="0" applyFill="1" applyBorder="1"/>
    <xf numFmtId="0" fontId="0" fillId="4" borderId="17" xfId="0" applyFill="1" applyBorder="1"/>
    <xf numFmtId="0" fontId="0" fillId="4" borderId="0" xfId="0" applyFill="1" applyBorder="1"/>
    <xf numFmtId="0" fontId="0" fillId="4" borderId="19" xfId="0" applyFill="1" applyBorder="1"/>
    <xf numFmtId="0" fontId="0" fillId="4" borderId="21" xfId="0" applyFill="1" applyBorder="1"/>
    <xf numFmtId="0" fontId="0" fillId="4" borderId="23" xfId="0" applyFill="1" applyBorder="1"/>
    <xf numFmtId="0" fontId="0" fillId="4" borderId="0" xfId="0" applyFill="1"/>
    <xf numFmtId="0" fontId="0" fillId="4" borderId="25" xfId="0" applyFill="1" applyBorder="1"/>
    <xf numFmtId="0" fontId="0" fillId="4" borderId="28" xfId="0" applyFill="1" applyBorder="1"/>
    <xf numFmtId="0" fontId="0" fillId="4" borderId="29" xfId="0" applyFill="1" applyBorder="1"/>
    <xf numFmtId="0" fontId="0" fillId="4" borderId="30" xfId="0" applyFill="1" applyBorder="1"/>
    <xf numFmtId="0" fontId="2" fillId="4" borderId="15" xfId="0" applyFont="1" applyFill="1" applyBorder="1"/>
    <xf numFmtId="0" fontId="2" fillId="4" borderId="19" xfId="0" applyFont="1" applyFill="1" applyBorder="1"/>
    <xf numFmtId="0" fontId="2" fillId="4" borderId="25" xfId="0" applyFont="1" applyFill="1" applyBorder="1"/>
    <xf numFmtId="0" fontId="0" fillId="4" borderId="11"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0" fontId="0" fillId="4" borderId="17" xfId="0" applyFill="1" applyBorder="1" applyAlignment="1">
      <alignment horizontal="center"/>
    </xf>
    <xf numFmtId="0" fontId="0" fillId="4" borderId="0" xfId="0" applyFill="1" applyBorder="1" applyAlignment="1">
      <alignment horizontal="center"/>
    </xf>
    <xf numFmtId="0" fontId="0" fillId="4" borderId="19" xfId="0" applyFill="1" applyBorder="1" applyAlignment="1">
      <alignment horizontal="center"/>
    </xf>
    <xf numFmtId="2" fontId="0" fillId="4" borderId="19" xfId="0" applyNumberFormat="1" applyFill="1" applyBorder="1" applyAlignment="1">
      <alignment horizontal="center"/>
    </xf>
    <xf numFmtId="0" fontId="0" fillId="4" borderId="21" xfId="0" applyFill="1" applyBorder="1" applyAlignment="1">
      <alignment horizontal="center"/>
    </xf>
    <xf numFmtId="0" fontId="0" fillId="4" borderId="23" xfId="0" applyFill="1" applyBorder="1" applyAlignment="1">
      <alignment horizontal="center"/>
    </xf>
    <xf numFmtId="2" fontId="0" fillId="4" borderId="25" xfId="0" applyNumberFormat="1" applyFill="1" applyBorder="1" applyAlignment="1">
      <alignment horizontal="center"/>
    </xf>
    <xf numFmtId="0" fontId="0" fillId="4" borderId="10" xfId="0" applyFill="1" applyBorder="1" applyAlignment="1">
      <alignment horizontal="center"/>
    </xf>
    <xf numFmtId="0" fontId="0" fillId="4" borderId="12" xfId="0" applyFill="1" applyBorder="1" applyAlignment="1">
      <alignment horizontal="center"/>
    </xf>
    <xf numFmtId="0" fontId="0" fillId="4" borderId="16" xfId="0" applyFill="1" applyBorder="1" applyAlignment="1">
      <alignment horizontal="center"/>
    </xf>
    <xf numFmtId="0" fontId="0" fillId="4" borderId="8" xfId="0" applyFill="1" applyBorder="1" applyAlignment="1">
      <alignment horizontal="center"/>
    </xf>
    <xf numFmtId="0" fontId="0" fillId="4" borderId="20" xfId="0" applyFill="1" applyBorder="1" applyAlignment="1">
      <alignment horizontal="center"/>
    </xf>
    <xf numFmtId="0" fontId="0" fillId="4" borderId="22" xfId="0" applyFill="1" applyBorder="1" applyAlignment="1">
      <alignment horizontal="center"/>
    </xf>
    <xf numFmtId="0" fontId="0" fillId="4" borderId="14" xfId="0" applyFill="1" applyBorder="1" applyAlignment="1">
      <alignment horizontal="center"/>
    </xf>
    <xf numFmtId="2" fontId="0" fillId="4" borderId="18" xfId="0" applyNumberFormat="1" applyFill="1" applyBorder="1"/>
    <xf numFmtId="2" fontId="0" fillId="4" borderId="24" xfId="0" applyNumberFormat="1" applyFill="1" applyBorder="1"/>
    <xf numFmtId="0" fontId="1" fillId="0" borderId="23" xfId="0" applyFont="1" applyFill="1" applyBorder="1" applyAlignment="1"/>
    <xf numFmtId="0" fontId="1" fillId="0" borderId="0" xfId="0" applyFont="1" applyFill="1" applyBorder="1" applyAlignment="1"/>
    <xf numFmtId="0" fontId="1" fillId="0" borderId="0" xfId="0" applyFont="1" applyFill="1" applyBorder="1" applyAlignment="1">
      <alignment wrapText="1"/>
    </xf>
    <xf numFmtId="0" fontId="0" fillId="4" borderId="31" xfId="0" applyFill="1" applyBorder="1" applyAlignment="1"/>
    <xf numFmtId="0" fontId="1" fillId="4" borderId="32" xfId="0" applyFont="1" applyFill="1" applyBorder="1" applyAlignment="1"/>
    <xf numFmtId="0" fontId="0" fillId="4" borderId="0" xfId="0" applyFill="1" applyBorder="1" applyAlignment="1"/>
    <xf numFmtId="0" fontId="1" fillId="4" borderId="0" xfId="0" applyFont="1" applyFill="1" applyBorder="1" applyAlignment="1"/>
    <xf numFmtId="0" fontId="2" fillId="0" borderId="11" xfId="0" applyFont="1" applyBorder="1"/>
    <xf numFmtId="0" fontId="0" fillId="0" borderId="19" xfId="0" applyBorder="1" applyAlignment="1">
      <alignment horizontal="center"/>
    </xf>
    <xf numFmtId="0" fontId="0" fillId="0" borderId="21" xfId="0" applyFill="1" applyBorder="1" applyAlignment="1"/>
    <xf numFmtId="0" fontId="0" fillId="0" borderId="25" xfId="0" applyFill="1" applyBorder="1" applyAlignment="1"/>
    <xf numFmtId="0" fontId="2" fillId="4" borderId="11" xfId="0" applyFont="1" applyFill="1" applyBorder="1"/>
    <xf numFmtId="164" fontId="0" fillId="4" borderId="21" xfId="0" applyNumberFormat="1" applyFill="1" applyBorder="1" applyAlignment="1">
      <alignment horizontal="center"/>
    </xf>
    <xf numFmtId="164" fontId="0" fillId="4" borderId="23" xfId="0" applyNumberFormat="1" applyFill="1" applyBorder="1" applyAlignment="1">
      <alignment horizontal="center"/>
    </xf>
    <xf numFmtId="164" fontId="0" fillId="4" borderId="25" xfId="0" applyNumberFormat="1" applyFill="1" applyBorder="1" applyAlignment="1">
      <alignment horizontal="center"/>
    </xf>
    <xf numFmtId="0" fontId="3" fillId="0" borderId="33" xfId="0" applyFont="1" applyFill="1" applyBorder="1" applyAlignment="1">
      <alignment horizontal="center"/>
    </xf>
    <xf numFmtId="0" fontId="0" fillId="0" borderId="17" xfId="0" applyFill="1" applyBorder="1" applyAlignment="1"/>
    <xf numFmtId="0" fontId="0" fillId="4" borderId="17" xfId="0" applyFill="1" applyBorder="1" applyAlignment="1"/>
    <xf numFmtId="0" fontId="2" fillId="4" borderId="17" xfId="0" applyFont="1" applyFill="1" applyBorder="1" applyAlignment="1"/>
    <xf numFmtId="0" fontId="2" fillId="4" borderId="0" xfId="0" applyFont="1" applyFill="1" applyBorder="1"/>
    <xf numFmtId="0" fontId="0" fillId="0" borderId="11" xfId="0" applyBorder="1" applyAlignment="1">
      <alignment horizontal="right"/>
    </xf>
    <xf numFmtId="0" fontId="0" fillId="0" borderId="21" xfId="0" applyBorder="1" applyAlignment="1">
      <alignment horizontal="right"/>
    </xf>
    <xf numFmtId="0" fontId="2" fillId="0" borderId="23" xfId="0" applyFont="1" applyBorder="1" applyAlignment="1">
      <alignment horizontal="center"/>
    </xf>
    <xf numFmtId="0" fontId="2" fillId="0" borderId="25" xfId="0" applyFont="1" applyBorder="1" applyAlignment="1">
      <alignment horizontal="center" vertical="center"/>
    </xf>
    <xf numFmtId="15" fontId="2" fillId="0" borderId="31" xfId="0" applyNumberFormat="1" applyFont="1" applyBorder="1"/>
    <xf numFmtId="0" fontId="0" fillId="0" borderId="34" xfId="0" applyBorder="1"/>
    <xf numFmtId="0" fontId="0" fillId="0" borderId="32" xfId="0" applyBorder="1"/>
    <xf numFmtId="0" fontId="0" fillId="0" borderId="8" xfId="0" applyFill="1" applyBorder="1" applyAlignment="1">
      <alignment horizontal="center"/>
    </xf>
    <xf numFmtId="0" fontId="9" fillId="0" borderId="0" xfId="0" applyFont="1" applyFill="1" applyBorder="1" applyAlignment="1">
      <alignment horizontal="center"/>
    </xf>
    <xf numFmtId="0" fontId="9" fillId="0" borderId="11" xfId="0" applyFont="1" applyFill="1" applyBorder="1" applyAlignment="1">
      <alignment horizontal="center"/>
    </xf>
    <xf numFmtId="0" fontId="9" fillId="0" borderId="13" xfId="0" applyFont="1" applyFill="1" applyBorder="1" applyAlignment="1">
      <alignment horizontal="center"/>
    </xf>
    <xf numFmtId="0" fontId="4" fillId="0" borderId="15" xfId="0" applyFont="1" applyFill="1" applyBorder="1" applyAlignment="1">
      <alignment horizontal="center" vertical="center" wrapText="1"/>
    </xf>
    <xf numFmtId="0" fontId="9" fillId="0" borderId="17" xfId="0" applyFont="1" applyFill="1" applyBorder="1" applyAlignment="1">
      <alignment horizontal="center"/>
    </xf>
    <xf numFmtId="0" fontId="4" fillId="0" borderId="19" xfId="0" applyFont="1" applyFill="1" applyBorder="1" applyAlignment="1">
      <alignment horizontal="center" vertical="center" wrapText="1"/>
    </xf>
    <xf numFmtId="0" fontId="9" fillId="0" borderId="21" xfId="0" applyFont="1" applyFill="1" applyBorder="1" applyAlignment="1">
      <alignment horizontal="center"/>
    </xf>
    <xf numFmtId="0" fontId="9" fillId="0" borderId="23" xfId="0" applyFont="1" applyFill="1" applyBorder="1" applyAlignment="1">
      <alignment horizontal="center"/>
    </xf>
    <xf numFmtId="0" fontId="4" fillId="0" borderId="25" xfId="0" applyFont="1" applyFill="1" applyBorder="1" applyAlignment="1">
      <alignment horizontal="center" vertical="center" wrapText="1"/>
    </xf>
    <xf numFmtId="0" fontId="2" fillId="4" borderId="0" xfId="0" applyFont="1" applyFill="1"/>
    <xf numFmtId="0" fontId="2" fillId="4" borderId="21" xfId="0" applyFont="1" applyFill="1" applyBorder="1"/>
    <xf numFmtId="0" fontId="4" fillId="0" borderId="35" xfId="0" applyFont="1" applyBorder="1" applyAlignment="1">
      <alignment horizontal="right"/>
    </xf>
    <xf numFmtId="0" fontId="1" fillId="4" borderId="23" xfId="0" applyFont="1" applyFill="1" applyBorder="1" applyAlignment="1"/>
    <xf numFmtId="0" fontId="0" fillId="6" borderId="0" xfId="0" applyFill="1"/>
    <xf numFmtId="0" fontId="0" fillId="7" borderId="0" xfId="0" applyFill="1"/>
    <xf numFmtId="2" fontId="1" fillId="4" borderId="18" xfId="0" applyNumberFormat="1" applyFont="1" applyFill="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6" xfId="0" applyFont="1" applyFill="1" applyBorder="1" applyAlignment="1">
      <alignment horizontal="center"/>
    </xf>
    <xf numFmtId="0" fontId="0" fillId="0" borderId="0" xfId="0" applyFont="1" applyAlignment="1">
      <alignment vertical="top" wrapText="1"/>
    </xf>
    <xf numFmtId="0" fontId="0" fillId="0" borderId="15" xfId="0" applyBorder="1" applyAlignment="1">
      <alignment horizontal="center"/>
    </xf>
    <xf numFmtId="0" fontId="9" fillId="0" borderId="17" xfId="0" applyFont="1" applyBorder="1" applyAlignment="1">
      <alignment horizontal="center"/>
    </xf>
    <xf numFmtId="0" fontId="4" fillId="0" borderId="19" xfId="0" applyFont="1" applyBorder="1" applyAlignment="1">
      <alignment horizontal="center" vertical="center" wrapText="1"/>
    </xf>
    <xf numFmtId="0" fontId="9" fillId="0" borderId="21" xfId="0" applyFont="1" applyBorder="1" applyAlignment="1">
      <alignment horizontal="center"/>
    </xf>
    <xf numFmtId="0" fontId="9" fillId="0" borderId="23" xfId="0" applyFont="1" applyBorder="1" applyAlignment="1">
      <alignment horizontal="center"/>
    </xf>
    <xf numFmtId="0" fontId="4" fillId="0" borderId="25" xfId="0" applyFont="1" applyBorder="1" applyAlignment="1">
      <alignment horizontal="center" vertical="center" wrapText="1"/>
    </xf>
    <xf numFmtId="0" fontId="3" fillId="0" borderId="33" xfId="0" applyFont="1" applyFill="1" applyBorder="1" applyAlignment="1">
      <alignment horizontal="centerContinuous"/>
    </xf>
    <xf numFmtId="0" fontId="1" fillId="0" borderId="17" xfId="0" applyFont="1" applyFill="1" applyBorder="1" applyAlignment="1"/>
    <xf numFmtId="0" fontId="1" fillId="0" borderId="21" xfId="0" applyFont="1" applyFill="1" applyBorder="1" applyAlignment="1"/>
    <xf numFmtId="0" fontId="3" fillId="0" borderId="36" xfId="0" applyFont="1" applyFill="1" applyBorder="1" applyAlignment="1">
      <alignment horizontal="center"/>
    </xf>
    <xf numFmtId="0" fontId="0" fillId="0" borderId="19" xfId="0" applyFill="1" applyBorder="1" applyAlignment="1"/>
    <xf numFmtId="0" fontId="3" fillId="0" borderId="36" xfId="0" applyFont="1" applyFill="1" applyBorder="1" applyAlignment="1">
      <alignment horizontal="centerContinuous"/>
    </xf>
    <xf numFmtId="0" fontId="1" fillId="4" borderId="19" xfId="0" applyFont="1" applyFill="1" applyBorder="1" applyAlignment="1"/>
    <xf numFmtId="0" fontId="0" fillId="0" borderId="9" xfId="0" applyBorder="1" applyAlignment="1">
      <alignment horizontal="right"/>
    </xf>
    <xf numFmtId="0" fontId="0" fillId="0" borderId="7" xfId="0" applyBorder="1"/>
    <xf numFmtId="0" fontId="0" fillId="0" borderId="8" xfId="0" applyBorder="1" applyAlignment="1">
      <alignment horizontal="center" vertical="center"/>
    </xf>
    <xf numFmtId="2" fontId="0" fillId="0" borderId="8" xfId="0" applyNumberFormat="1" applyBorder="1" applyAlignment="1">
      <alignment horizontal="center" vertical="center"/>
    </xf>
    <xf numFmtId="0" fontId="0" fillId="0" borderId="8" xfId="0" applyFill="1" applyBorder="1" applyAlignment="1">
      <alignment horizontal="right"/>
    </xf>
    <xf numFmtId="0" fontId="0" fillId="0" borderId="8" xfId="0" applyBorder="1" applyAlignment="1">
      <alignment horizontal="right"/>
    </xf>
    <xf numFmtId="0" fontId="2" fillId="4" borderId="8" xfId="0" applyFont="1" applyFill="1" applyBorder="1" applyAlignment="1">
      <alignment horizontal="right"/>
    </xf>
    <xf numFmtId="0" fontId="2" fillId="4" borderId="8" xfId="0" applyFont="1" applyFill="1" applyBorder="1"/>
    <xf numFmtId="0" fontId="0" fillId="4" borderId="31" xfId="0" applyFill="1" applyBorder="1"/>
    <xf numFmtId="0" fontId="0" fillId="4" borderId="34" xfId="0" applyFill="1" applyBorder="1" applyAlignment="1">
      <alignment horizontal="right"/>
    </xf>
    <xf numFmtId="0" fontId="2" fillId="4" borderId="34" xfId="0" applyFont="1" applyFill="1" applyBorder="1"/>
    <xf numFmtId="0" fontId="2" fillId="4" borderId="32" xfId="0" applyFont="1" applyFill="1" applyBorder="1"/>
    <xf numFmtId="0" fontId="0" fillId="3" borderId="11" xfId="0" applyFill="1" applyBorder="1"/>
    <xf numFmtId="0" fontId="5" fillId="5" borderId="13" xfId="0" applyFont="1" applyFill="1" applyBorder="1" applyAlignment="1">
      <alignment horizontal="right"/>
    </xf>
    <xf numFmtId="0" fontId="2" fillId="0" borderId="13" xfId="0" applyFont="1" applyBorder="1" applyAlignment="1">
      <alignment horizontal="right"/>
    </xf>
    <xf numFmtId="0" fontId="2" fillId="0" borderId="13" xfId="0" applyFont="1" applyBorder="1"/>
    <xf numFmtId="0" fontId="4" fillId="0" borderId="0" xfId="0" applyFont="1" applyBorder="1" applyAlignment="1">
      <alignment horizontal="right"/>
    </xf>
    <xf numFmtId="0" fontId="1" fillId="0" borderId="0" xfId="0" applyFont="1" applyBorder="1"/>
    <xf numFmtId="0" fontId="1" fillId="0" borderId="19" xfId="0" applyFont="1" applyBorder="1"/>
    <xf numFmtId="0" fontId="4" fillId="0" borderId="23" xfId="0" applyFont="1" applyBorder="1" applyAlignment="1">
      <alignment horizontal="right"/>
    </xf>
    <xf numFmtId="0" fontId="1" fillId="0" borderId="23" xfId="0" applyFont="1" applyBorder="1"/>
    <xf numFmtId="0" fontId="1" fillId="0" borderId="25" xfId="0" applyFont="1" applyBorder="1"/>
    <xf numFmtId="0" fontId="1" fillId="0" borderId="8" xfId="0" applyFont="1" applyBorder="1"/>
    <xf numFmtId="0" fontId="19" fillId="0" borderId="0" xfId="0" applyFont="1" applyAlignment="1">
      <alignment horizontal="left"/>
    </xf>
    <xf numFmtId="0" fontId="19" fillId="0" borderId="0" xfId="0" applyFont="1"/>
    <xf numFmtId="0" fontId="19" fillId="0" borderId="0" xfId="0" applyFont="1" applyAlignment="1">
      <alignment horizontal="right"/>
    </xf>
    <xf numFmtId="164" fontId="19" fillId="0" borderId="0" xfId="0" applyNumberFormat="1" applyFont="1" applyAlignment="1">
      <alignment horizontal="left"/>
    </xf>
    <xf numFmtId="0" fontId="9" fillId="4" borderId="0" xfId="0" applyFont="1" applyFill="1"/>
    <xf numFmtId="0" fontId="4" fillId="0" borderId="8" xfId="0" applyFont="1" applyBorder="1"/>
    <xf numFmtId="165" fontId="5" fillId="0" borderId="2" xfId="0" applyNumberFormat="1"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top" wrapText="1"/>
    </xf>
    <xf numFmtId="0" fontId="15" fillId="0" borderId="0" xfId="0" applyFont="1" applyAlignment="1">
      <alignment horizontal="left"/>
    </xf>
    <xf numFmtId="0" fontId="0" fillId="0" borderId="0" xfId="0" applyAlignment="1">
      <alignment horizontal="left"/>
    </xf>
    <xf numFmtId="0" fontId="2" fillId="2" borderId="0" xfId="0" applyFont="1" applyFill="1" applyAlignment="1">
      <alignment horizontal="center"/>
    </xf>
    <xf numFmtId="0" fontId="11" fillId="3" borderId="11"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4" borderId="11"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0" xfId="0" applyAlignment="1">
      <alignment horizontal="center" vertical="center" wrapText="1"/>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12" fillId="0" borderId="15" xfId="0" applyFont="1" applyBorder="1" applyAlignment="1">
      <alignment horizontal="center" vertical="center"/>
    </xf>
    <xf numFmtId="0" fontId="12" fillId="0" borderId="21" xfId="0" applyFont="1" applyBorder="1" applyAlignment="1">
      <alignment horizontal="center" vertical="center"/>
    </xf>
    <xf numFmtId="0" fontId="12" fillId="0" borderId="23" xfId="0" applyFont="1" applyBorder="1" applyAlignment="1">
      <alignment horizontal="center" vertical="center"/>
    </xf>
    <xf numFmtId="0" fontId="12" fillId="0" borderId="25" xfId="0" applyFont="1" applyBorder="1" applyAlignment="1">
      <alignment horizontal="center" vertical="center"/>
    </xf>
    <xf numFmtId="0" fontId="2" fillId="4" borderId="11" xfId="0" applyFont="1" applyFill="1" applyBorder="1" applyAlignment="1">
      <alignment horizontal="center" wrapText="1"/>
    </xf>
    <xf numFmtId="0" fontId="2" fillId="4" borderId="15" xfId="0" applyFont="1" applyFill="1" applyBorder="1" applyAlignment="1">
      <alignment horizontal="center" wrapText="1"/>
    </xf>
    <xf numFmtId="0" fontId="2" fillId="4" borderId="21" xfId="0" applyFont="1" applyFill="1" applyBorder="1" applyAlignment="1">
      <alignment horizontal="center" wrapText="1"/>
    </xf>
    <xf numFmtId="0" fontId="2" fillId="4" borderId="25" xfId="0" applyFont="1" applyFill="1" applyBorder="1" applyAlignment="1">
      <alignment horizont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0" fillId="0" borderId="19" xfId="0"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13" fillId="0" borderId="0" xfId="0" applyFont="1" applyAlignment="1">
      <alignment horizontal="center" vertical="center" wrapText="1"/>
    </xf>
    <xf numFmtId="0" fontId="2" fillId="3" borderId="13" xfId="0" applyFont="1" applyFill="1" applyBorder="1" applyAlignment="1">
      <alignment horizontal="center"/>
    </xf>
    <xf numFmtId="0" fontId="2" fillId="3" borderId="15" xfId="0" applyFont="1" applyFill="1" applyBorder="1" applyAlignment="1">
      <alignment horizontal="center"/>
    </xf>
    <xf numFmtId="0" fontId="13" fillId="0" borderId="0" xfId="0" applyFont="1" applyAlignment="1">
      <alignment horizontal="center" vertical="center"/>
    </xf>
    <xf numFmtId="0" fontId="12" fillId="0" borderId="0" xfId="0" applyFont="1" applyAlignment="1">
      <alignment horizontal="center" vertical="center"/>
    </xf>
    <xf numFmtId="0" fontId="0" fillId="4" borderId="11"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25" xfId="0" applyFill="1" applyBorder="1" applyAlignment="1">
      <alignment horizontal="center" vertical="center" wrapText="1"/>
    </xf>
    <xf numFmtId="0" fontId="0" fillId="0" borderId="8" xfId="0" applyBorder="1" applyAlignment="1">
      <alignment horizontal="right"/>
    </xf>
    <xf numFmtId="0" fontId="15" fillId="0" borderId="0" xfId="0" applyFont="1" applyAlignment="1">
      <alignment horizontal="center"/>
    </xf>
    <xf numFmtId="0" fontId="5" fillId="0" borderId="31" xfId="0" applyFont="1" applyBorder="1" applyAlignment="1">
      <alignment horizontal="center"/>
    </xf>
    <xf numFmtId="0" fontId="5" fillId="0" borderId="34" xfId="0" applyFont="1" applyBorder="1" applyAlignment="1">
      <alignment horizontal="center"/>
    </xf>
    <xf numFmtId="0" fontId="5" fillId="0" borderId="32" xfId="0" applyFont="1" applyBorder="1" applyAlignment="1">
      <alignment horizontal="center"/>
    </xf>
    <xf numFmtId="0" fontId="12" fillId="4" borderId="11" xfId="0" applyFont="1" applyFill="1" applyBorder="1" applyAlignment="1">
      <alignment horizontal="center" wrapText="1"/>
    </xf>
    <xf numFmtId="0" fontId="12" fillId="4" borderId="13" xfId="0" applyFont="1" applyFill="1" applyBorder="1" applyAlignment="1">
      <alignment horizontal="center" wrapText="1"/>
    </xf>
    <xf numFmtId="0" fontId="12" fillId="4" borderId="15" xfId="0" applyFont="1" applyFill="1" applyBorder="1" applyAlignment="1">
      <alignment horizontal="center" wrapText="1"/>
    </xf>
    <xf numFmtId="0" fontId="12" fillId="4" borderId="21" xfId="0" applyFont="1" applyFill="1" applyBorder="1" applyAlignment="1">
      <alignment horizontal="center" wrapText="1"/>
    </xf>
    <xf numFmtId="0" fontId="12" fillId="4" borderId="23" xfId="0" applyFont="1" applyFill="1" applyBorder="1" applyAlignment="1">
      <alignment horizontal="center" wrapText="1"/>
    </xf>
    <xf numFmtId="0" fontId="12" fillId="4" borderId="25" xfId="0" applyFont="1" applyFill="1" applyBorder="1" applyAlignment="1">
      <alignment horizontal="center" wrapText="1"/>
    </xf>
    <xf numFmtId="0" fontId="2" fillId="4" borderId="31" xfId="0" applyFont="1" applyFill="1" applyBorder="1" applyAlignment="1">
      <alignment horizontal="center"/>
    </xf>
    <xf numFmtId="0" fontId="2" fillId="4" borderId="34" xfId="0" applyFont="1" applyFill="1" applyBorder="1" applyAlignment="1">
      <alignment horizontal="center"/>
    </xf>
    <xf numFmtId="0" fontId="2" fillId="4" borderId="32" xfId="0" applyFont="1" applyFill="1"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0" fontId="0" fillId="0" borderId="32" xfId="0" applyBorder="1" applyAlignment="1">
      <alignment horizont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76.png"/><Relationship Id="rId21" Type="http://schemas.openxmlformats.org/officeDocument/2006/relationships/customXml" Target="../ink/ink63.xml"/><Relationship Id="rId42" Type="http://schemas.openxmlformats.org/officeDocument/2006/relationships/image" Target="../media/image84.png"/><Relationship Id="rId47" Type="http://schemas.openxmlformats.org/officeDocument/2006/relationships/customXml" Target="../ink/ink76.xml"/><Relationship Id="rId63" Type="http://schemas.openxmlformats.org/officeDocument/2006/relationships/customXml" Target="../ink/ink84.xml"/><Relationship Id="rId68" Type="http://schemas.openxmlformats.org/officeDocument/2006/relationships/image" Target="../media/image97.png"/><Relationship Id="rId16" Type="http://schemas.openxmlformats.org/officeDocument/2006/relationships/image" Target="../media/image71.png"/><Relationship Id="rId11" Type="http://schemas.openxmlformats.org/officeDocument/2006/relationships/customXml" Target="../ink/ink58.xml"/><Relationship Id="rId24" Type="http://schemas.openxmlformats.org/officeDocument/2006/relationships/image" Target="../media/image75.png"/><Relationship Id="rId32" Type="http://schemas.openxmlformats.org/officeDocument/2006/relationships/image" Target="../media/image79.png"/><Relationship Id="rId37" Type="http://schemas.openxmlformats.org/officeDocument/2006/relationships/customXml" Target="../ink/ink71.xml"/><Relationship Id="rId40" Type="http://schemas.openxmlformats.org/officeDocument/2006/relationships/image" Target="../media/image83.png"/><Relationship Id="rId45" Type="http://schemas.openxmlformats.org/officeDocument/2006/relationships/customXml" Target="../ink/ink75.xml"/><Relationship Id="rId53" Type="http://schemas.openxmlformats.org/officeDocument/2006/relationships/customXml" Target="../ink/ink79.xml"/><Relationship Id="rId58" Type="http://schemas.openxmlformats.org/officeDocument/2006/relationships/image" Target="../media/image92.png"/><Relationship Id="rId66" Type="http://schemas.openxmlformats.org/officeDocument/2006/relationships/image" Target="../media/image96.png"/><Relationship Id="rId74" Type="http://schemas.openxmlformats.org/officeDocument/2006/relationships/image" Target="../media/image100.png"/><Relationship Id="rId5" Type="http://schemas.openxmlformats.org/officeDocument/2006/relationships/customXml" Target="../ink/ink55.xml"/><Relationship Id="rId61" Type="http://schemas.openxmlformats.org/officeDocument/2006/relationships/customXml" Target="../ink/ink83.xml"/><Relationship Id="rId19" Type="http://schemas.openxmlformats.org/officeDocument/2006/relationships/customXml" Target="../ink/ink62.xml"/><Relationship Id="rId14" Type="http://schemas.openxmlformats.org/officeDocument/2006/relationships/image" Target="../media/image70.png"/><Relationship Id="rId22" Type="http://schemas.openxmlformats.org/officeDocument/2006/relationships/image" Target="../media/image74.png"/><Relationship Id="rId27" Type="http://schemas.openxmlformats.org/officeDocument/2006/relationships/customXml" Target="../ink/ink66.xml"/><Relationship Id="rId30" Type="http://schemas.openxmlformats.org/officeDocument/2006/relationships/image" Target="../media/image78.png"/><Relationship Id="rId35" Type="http://schemas.openxmlformats.org/officeDocument/2006/relationships/customXml" Target="../ink/ink70.xml"/><Relationship Id="rId43" Type="http://schemas.openxmlformats.org/officeDocument/2006/relationships/customXml" Target="../ink/ink74.xml"/><Relationship Id="rId48" Type="http://schemas.openxmlformats.org/officeDocument/2006/relationships/image" Target="../media/image87.png"/><Relationship Id="rId56" Type="http://schemas.openxmlformats.org/officeDocument/2006/relationships/image" Target="../media/image91.png"/><Relationship Id="rId64" Type="http://schemas.openxmlformats.org/officeDocument/2006/relationships/image" Target="../media/image95.png"/><Relationship Id="rId69" Type="http://schemas.openxmlformats.org/officeDocument/2006/relationships/customXml" Target="../ink/ink87.xml"/><Relationship Id="rId77" Type="http://schemas.openxmlformats.org/officeDocument/2006/relationships/customXml" Target="../ink/ink91.xml"/><Relationship Id="rId8" Type="http://schemas.openxmlformats.org/officeDocument/2006/relationships/image" Target="../media/image67.png"/><Relationship Id="rId51" Type="http://schemas.openxmlformats.org/officeDocument/2006/relationships/customXml" Target="../ink/ink78.xml"/><Relationship Id="rId72" Type="http://schemas.openxmlformats.org/officeDocument/2006/relationships/image" Target="../media/image99.png"/><Relationship Id="rId3" Type="http://schemas.openxmlformats.org/officeDocument/2006/relationships/customXml" Target="../ink/ink54.xml"/><Relationship Id="rId12" Type="http://schemas.openxmlformats.org/officeDocument/2006/relationships/image" Target="../media/image69.png"/><Relationship Id="rId17" Type="http://schemas.openxmlformats.org/officeDocument/2006/relationships/customXml" Target="../ink/ink61.xml"/><Relationship Id="rId25" Type="http://schemas.openxmlformats.org/officeDocument/2006/relationships/customXml" Target="../ink/ink65.xml"/><Relationship Id="rId33" Type="http://schemas.openxmlformats.org/officeDocument/2006/relationships/customXml" Target="../ink/ink69.xml"/><Relationship Id="rId38" Type="http://schemas.openxmlformats.org/officeDocument/2006/relationships/image" Target="../media/image82.png"/><Relationship Id="rId46" Type="http://schemas.openxmlformats.org/officeDocument/2006/relationships/image" Target="../media/image86.png"/><Relationship Id="rId59" Type="http://schemas.openxmlformats.org/officeDocument/2006/relationships/customXml" Target="../ink/ink82.xml"/><Relationship Id="rId67" Type="http://schemas.openxmlformats.org/officeDocument/2006/relationships/customXml" Target="../ink/ink86.xml"/><Relationship Id="rId20" Type="http://schemas.openxmlformats.org/officeDocument/2006/relationships/image" Target="../media/image73.png"/><Relationship Id="rId41" Type="http://schemas.openxmlformats.org/officeDocument/2006/relationships/customXml" Target="../ink/ink73.xml"/><Relationship Id="rId54" Type="http://schemas.openxmlformats.org/officeDocument/2006/relationships/image" Target="../media/image90.png"/><Relationship Id="rId62" Type="http://schemas.openxmlformats.org/officeDocument/2006/relationships/image" Target="../media/image94.png"/><Relationship Id="rId70" Type="http://schemas.openxmlformats.org/officeDocument/2006/relationships/image" Target="../media/image98.png"/><Relationship Id="rId75" Type="http://schemas.openxmlformats.org/officeDocument/2006/relationships/customXml" Target="../ink/ink90.xml"/><Relationship Id="rId1" Type="http://schemas.openxmlformats.org/officeDocument/2006/relationships/customXml" Target="../ink/ink53.xml"/><Relationship Id="rId6" Type="http://schemas.openxmlformats.org/officeDocument/2006/relationships/image" Target="../media/image66.png"/><Relationship Id="rId15" Type="http://schemas.openxmlformats.org/officeDocument/2006/relationships/customXml" Target="../ink/ink60.xml"/><Relationship Id="rId23" Type="http://schemas.openxmlformats.org/officeDocument/2006/relationships/customXml" Target="../ink/ink64.xml"/><Relationship Id="rId28" Type="http://schemas.openxmlformats.org/officeDocument/2006/relationships/image" Target="../media/image77.png"/><Relationship Id="rId36" Type="http://schemas.openxmlformats.org/officeDocument/2006/relationships/image" Target="../media/image81.png"/><Relationship Id="rId49" Type="http://schemas.openxmlformats.org/officeDocument/2006/relationships/customXml" Target="../ink/ink77.xml"/><Relationship Id="rId57" Type="http://schemas.openxmlformats.org/officeDocument/2006/relationships/customXml" Target="../ink/ink81.xml"/><Relationship Id="rId10" Type="http://schemas.openxmlformats.org/officeDocument/2006/relationships/image" Target="../media/image68.png"/><Relationship Id="rId31" Type="http://schemas.openxmlformats.org/officeDocument/2006/relationships/customXml" Target="../ink/ink68.xml"/><Relationship Id="rId44" Type="http://schemas.openxmlformats.org/officeDocument/2006/relationships/image" Target="../media/image85.png"/><Relationship Id="rId52" Type="http://schemas.openxmlformats.org/officeDocument/2006/relationships/image" Target="../media/image89.png"/><Relationship Id="rId60" Type="http://schemas.openxmlformats.org/officeDocument/2006/relationships/image" Target="../media/image93.png"/><Relationship Id="rId65" Type="http://schemas.openxmlformats.org/officeDocument/2006/relationships/customXml" Target="../ink/ink85.xml"/><Relationship Id="rId73" Type="http://schemas.openxmlformats.org/officeDocument/2006/relationships/customXml" Target="../ink/ink89.xml"/><Relationship Id="rId78" Type="http://schemas.openxmlformats.org/officeDocument/2006/relationships/image" Target="../media/image102.png"/><Relationship Id="rId4" Type="http://schemas.openxmlformats.org/officeDocument/2006/relationships/image" Target="../media/image65.png"/><Relationship Id="rId9" Type="http://schemas.openxmlformats.org/officeDocument/2006/relationships/customXml" Target="../ink/ink57.xml"/><Relationship Id="rId13" Type="http://schemas.openxmlformats.org/officeDocument/2006/relationships/customXml" Target="../ink/ink59.xml"/><Relationship Id="rId18" Type="http://schemas.openxmlformats.org/officeDocument/2006/relationships/image" Target="../media/image72.png"/><Relationship Id="rId39" Type="http://schemas.openxmlformats.org/officeDocument/2006/relationships/customXml" Target="../ink/ink72.xml"/><Relationship Id="rId34" Type="http://schemas.openxmlformats.org/officeDocument/2006/relationships/image" Target="../media/image80.png"/><Relationship Id="rId50" Type="http://schemas.openxmlformats.org/officeDocument/2006/relationships/image" Target="../media/image88.png"/><Relationship Id="rId55" Type="http://schemas.openxmlformats.org/officeDocument/2006/relationships/customXml" Target="../ink/ink80.xml"/><Relationship Id="rId76" Type="http://schemas.openxmlformats.org/officeDocument/2006/relationships/image" Target="../media/image101.png"/><Relationship Id="rId7" Type="http://schemas.openxmlformats.org/officeDocument/2006/relationships/customXml" Target="../ink/ink56.xml"/><Relationship Id="rId71" Type="http://schemas.openxmlformats.org/officeDocument/2006/relationships/customXml" Target="../ink/ink88.xml"/><Relationship Id="rId2" Type="http://schemas.openxmlformats.org/officeDocument/2006/relationships/image" Target="../media/image64.png"/><Relationship Id="rId29" Type="http://schemas.openxmlformats.org/officeDocument/2006/relationships/customXml" Target="../ink/ink6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3.png"/><Relationship Id="rId1" Type="http://schemas.openxmlformats.org/officeDocument/2006/relationships/image" Target="../media/image6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image" Target="../media/image106.png"/><Relationship Id="rId1" Type="http://schemas.openxmlformats.org/officeDocument/2006/relationships/image" Target="../media/image10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9.png"/><Relationship Id="rId1" Type="http://schemas.openxmlformats.org/officeDocument/2006/relationships/customXml" Target="../ink/ink92.xml"/></Relationships>
</file>

<file path=xl/drawings/_rels/drawing3.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6" Type="http://schemas.openxmlformats.org/officeDocument/2006/relationships/image" Target="../media/image21.png"/><Relationship Id="rId21" Type="http://schemas.openxmlformats.org/officeDocument/2006/relationships/customXml" Target="../ink/ink11.xml"/><Relationship Id="rId42" Type="http://schemas.openxmlformats.org/officeDocument/2006/relationships/image" Target="../media/image29.png"/><Relationship Id="rId47" Type="http://schemas.openxmlformats.org/officeDocument/2006/relationships/customXml" Target="../ink/ink24.xml"/><Relationship Id="rId63" Type="http://schemas.openxmlformats.org/officeDocument/2006/relationships/image" Target="../media/image39.png"/><Relationship Id="rId68" Type="http://schemas.openxmlformats.org/officeDocument/2006/relationships/customXml" Target="../ink/ink35.xml"/><Relationship Id="rId84" Type="http://schemas.openxmlformats.org/officeDocument/2006/relationships/image" Target="../media/image7.png"/><Relationship Id="rId89" Type="http://schemas.openxmlformats.org/officeDocument/2006/relationships/image" Target="../media/image51.png"/><Relationship Id="rId16" Type="http://schemas.openxmlformats.org/officeDocument/2006/relationships/image" Target="../media/image16.png"/><Relationship Id="rId11" Type="http://schemas.openxmlformats.org/officeDocument/2006/relationships/customXml" Target="../ink/ink6.xml"/><Relationship Id="rId32" Type="http://schemas.openxmlformats.org/officeDocument/2006/relationships/image" Target="../media/image24.png"/><Relationship Id="rId37" Type="http://schemas.openxmlformats.org/officeDocument/2006/relationships/customXml" Target="../ink/ink19.xml"/><Relationship Id="rId53" Type="http://schemas.openxmlformats.org/officeDocument/2006/relationships/image" Target="../media/image34.png"/><Relationship Id="rId58" Type="http://schemas.openxmlformats.org/officeDocument/2006/relationships/customXml" Target="../ink/ink30.xml"/><Relationship Id="rId74" Type="http://schemas.openxmlformats.org/officeDocument/2006/relationships/customXml" Target="../ink/ink38.xml"/><Relationship Id="rId79" Type="http://schemas.openxmlformats.org/officeDocument/2006/relationships/image" Target="../media/image47.png"/><Relationship Id="rId5" Type="http://schemas.openxmlformats.org/officeDocument/2006/relationships/customXml" Target="../ink/ink3.xml"/><Relationship Id="rId90" Type="http://schemas.openxmlformats.org/officeDocument/2006/relationships/customXml" Target="../ink/ink45.xml"/><Relationship Id="rId95" Type="http://schemas.openxmlformats.org/officeDocument/2006/relationships/image" Target="../media/image54.png"/><Relationship Id="rId22" Type="http://schemas.openxmlformats.org/officeDocument/2006/relationships/image" Target="../media/image19.png"/><Relationship Id="rId27" Type="http://schemas.openxmlformats.org/officeDocument/2006/relationships/customXml" Target="../ink/ink14.xml"/><Relationship Id="rId43" Type="http://schemas.openxmlformats.org/officeDocument/2006/relationships/customXml" Target="../ink/ink22.xml"/><Relationship Id="rId48" Type="http://schemas.openxmlformats.org/officeDocument/2006/relationships/customXml" Target="../ink/ink25.xml"/><Relationship Id="rId64" Type="http://schemas.openxmlformats.org/officeDocument/2006/relationships/customXml" Target="../ink/ink33.xml"/><Relationship Id="rId69" Type="http://schemas.openxmlformats.org/officeDocument/2006/relationships/image" Target="../media/image42.png"/><Relationship Id="rId8" Type="http://schemas.openxmlformats.org/officeDocument/2006/relationships/image" Target="../media/image12.png"/><Relationship Id="rId51" Type="http://schemas.openxmlformats.org/officeDocument/2006/relationships/image" Target="../media/image33.png"/><Relationship Id="rId72" Type="http://schemas.openxmlformats.org/officeDocument/2006/relationships/customXml" Target="../ink/ink37.xml"/><Relationship Id="rId80" Type="http://schemas.openxmlformats.org/officeDocument/2006/relationships/customXml" Target="../ink/ink41.xml"/><Relationship Id="rId85" Type="http://schemas.openxmlformats.org/officeDocument/2006/relationships/image" Target="../media/image8.svg"/><Relationship Id="rId93" Type="http://schemas.openxmlformats.org/officeDocument/2006/relationships/image" Target="../media/image53.png"/><Relationship Id="rId3" Type="http://schemas.openxmlformats.org/officeDocument/2006/relationships/customXml" Target="../ink/ink2.xml"/><Relationship Id="rId12" Type="http://schemas.openxmlformats.org/officeDocument/2006/relationships/image" Target="../media/image14.png"/><Relationship Id="rId17" Type="http://schemas.openxmlformats.org/officeDocument/2006/relationships/customXml" Target="../ink/ink9.xml"/><Relationship Id="rId25" Type="http://schemas.openxmlformats.org/officeDocument/2006/relationships/customXml" Target="../ink/ink13.xml"/><Relationship Id="rId33" Type="http://schemas.openxmlformats.org/officeDocument/2006/relationships/customXml" Target="../ink/ink17.xml"/><Relationship Id="rId38" Type="http://schemas.openxmlformats.org/officeDocument/2006/relationships/image" Target="../media/image27.png"/><Relationship Id="rId46" Type="http://schemas.openxmlformats.org/officeDocument/2006/relationships/image" Target="../media/image31.png"/><Relationship Id="rId59" Type="http://schemas.openxmlformats.org/officeDocument/2006/relationships/image" Target="../media/image37.png"/><Relationship Id="rId67" Type="http://schemas.openxmlformats.org/officeDocument/2006/relationships/image" Target="../media/image41.png"/><Relationship Id="rId20" Type="http://schemas.openxmlformats.org/officeDocument/2006/relationships/image" Target="../media/image18.png"/><Relationship Id="rId41" Type="http://schemas.openxmlformats.org/officeDocument/2006/relationships/customXml" Target="../ink/ink21.xml"/><Relationship Id="rId54" Type="http://schemas.openxmlformats.org/officeDocument/2006/relationships/customXml" Target="../ink/ink28.xml"/><Relationship Id="rId62" Type="http://schemas.openxmlformats.org/officeDocument/2006/relationships/customXml" Target="../ink/ink32.xml"/><Relationship Id="rId70" Type="http://schemas.openxmlformats.org/officeDocument/2006/relationships/customXml" Target="../ink/ink36.xml"/><Relationship Id="rId75" Type="http://schemas.openxmlformats.org/officeDocument/2006/relationships/image" Target="../media/image45.png"/><Relationship Id="rId83" Type="http://schemas.openxmlformats.org/officeDocument/2006/relationships/image" Target="../media/image49.png"/><Relationship Id="rId88" Type="http://schemas.openxmlformats.org/officeDocument/2006/relationships/customXml" Target="../ink/ink44.xml"/><Relationship Id="rId91" Type="http://schemas.openxmlformats.org/officeDocument/2006/relationships/image" Target="../media/image52.png"/><Relationship Id="rId1" Type="http://schemas.openxmlformats.org/officeDocument/2006/relationships/customXml" Target="../ink/ink1.xml"/><Relationship Id="rId6" Type="http://schemas.openxmlformats.org/officeDocument/2006/relationships/image" Target="../media/image11.png"/><Relationship Id="rId15" Type="http://schemas.openxmlformats.org/officeDocument/2006/relationships/customXml" Target="../ink/ink8.xml"/><Relationship Id="rId23" Type="http://schemas.openxmlformats.org/officeDocument/2006/relationships/customXml" Target="../ink/ink12.xml"/><Relationship Id="rId28" Type="http://schemas.openxmlformats.org/officeDocument/2006/relationships/image" Target="../media/image22.png"/><Relationship Id="rId36" Type="http://schemas.openxmlformats.org/officeDocument/2006/relationships/image" Target="../media/image26.png"/><Relationship Id="rId49" Type="http://schemas.openxmlformats.org/officeDocument/2006/relationships/image" Target="../media/image32.png"/><Relationship Id="rId57" Type="http://schemas.openxmlformats.org/officeDocument/2006/relationships/image" Target="../media/image36.png"/><Relationship Id="rId10" Type="http://schemas.openxmlformats.org/officeDocument/2006/relationships/image" Target="../media/image13.png"/><Relationship Id="rId31" Type="http://schemas.openxmlformats.org/officeDocument/2006/relationships/customXml" Target="../ink/ink16.xml"/><Relationship Id="rId44" Type="http://schemas.openxmlformats.org/officeDocument/2006/relationships/image" Target="../media/image30.png"/><Relationship Id="rId52" Type="http://schemas.openxmlformats.org/officeDocument/2006/relationships/customXml" Target="../ink/ink27.xml"/><Relationship Id="rId60" Type="http://schemas.openxmlformats.org/officeDocument/2006/relationships/customXml" Target="../ink/ink31.xml"/><Relationship Id="rId65" Type="http://schemas.openxmlformats.org/officeDocument/2006/relationships/image" Target="../media/image40.png"/><Relationship Id="rId73" Type="http://schemas.openxmlformats.org/officeDocument/2006/relationships/image" Target="../media/image44.png"/><Relationship Id="rId78" Type="http://schemas.openxmlformats.org/officeDocument/2006/relationships/customXml" Target="../ink/ink40.xml"/><Relationship Id="rId81" Type="http://schemas.openxmlformats.org/officeDocument/2006/relationships/image" Target="../media/image48.png"/><Relationship Id="rId86" Type="http://schemas.openxmlformats.org/officeDocument/2006/relationships/customXml" Target="../ink/ink43.xml"/><Relationship Id="rId94" Type="http://schemas.openxmlformats.org/officeDocument/2006/relationships/customXml" Target="../ink/ink47.xml"/><Relationship Id="rId4" Type="http://schemas.openxmlformats.org/officeDocument/2006/relationships/image" Target="../media/image10.png"/><Relationship Id="rId9" Type="http://schemas.openxmlformats.org/officeDocument/2006/relationships/customXml" Target="../ink/ink5.xml"/><Relationship Id="rId13" Type="http://schemas.openxmlformats.org/officeDocument/2006/relationships/customXml" Target="../ink/ink7.xml"/><Relationship Id="rId18" Type="http://schemas.openxmlformats.org/officeDocument/2006/relationships/image" Target="../media/image17.png"/><Relationship Id="rId39" Type="http://schemas.openxmlformats.org/officeDocument/2006/relationships/customXml" Target="../ink/ink20.xml"/><Relationship Id="rId34" Type="http://schemas.openxmlformats.org/officeDocument/2006/relationships/image" Target="../media/image25.png"/><Relationship Id="rId50" Type="http://schemas.openxmlformats.org/officeDocument/2006/relationships/customXml" Target="../ink/ink26.xml"/><Relationship Id="rId55" Type="http://schemas.openxmlformats.org/officeDocument/2006/relationships/image" Target="../media/image35.png"/><Relationship Id="rId76" Type="http://schemas.openxmlformats.org/officeDocument/2006/relationships/customXml" Target="../ink/ink39.xml"/><Relationship Id="rId7" Type="http://schemas.openxmlformats.org/officeDocument/2006/relationships/customXml" Target="../ink/ink4.xml"/><Relationship Id="rId71" Type="http://schemas.openxmlformats.org/officeDocument/2006/relationships/image" Target="../media/image43.png"/><Relationship Id="rId92" Type="http://schemas.openxmlformats.org/officeDocument/2006/relationships/customXml" Target="../ink/ink46.xml"/><Relationship Id="rId2" Type="http://schemas.openxmlformats.org/officeDocument/2006/relationships/image" Target="../media/image9.png"/><Relationship Id="rId29" Type="http://schemas.openxmlformats.org/officeDocument/2006/relationships/customXml" Target="../ink/ink15.xml"/><Relationship Id="rId24" Type="http://schemas.openxmlformats.org/officeDocument/2006/relationships/image" Target="../media/image20.png"/><Relationship Id="rId40" Type="http://schemas.openxmlformats.org/officeDocument/2006/relationships/image" Target="../media/image28.png"/><Relationship Id="rId45" Type="http://schemas.openxmlformats.org/officeDocument/2006/relationships/customXml" Target="../ink/ink23.xml"/><Relationship Id="rId66" Type="http://schemas.openxmlformats.org/officeDocument/2006/relationships/customXml" Target="../ink/ink34.xml"/><Relationship Id="rId87" Type="http://schemas.openxmlformats.org/officeDocument/2006/relationships/image" Target="../media/image50.png"/><Relationship Id="rId61" Type="http://schemas.openxmlformats.org/officeDocument/2006/relationships/image" Target="../media/image38.png"/><Relationship Id="rId82" Type="http://schemas.openxmlformats.org/officeDocument/2006/relationships/customXml" Target="../ink/ink42.xml"/><Relationship Id="rId19" Type="http://schemas.openxmlformats.org/officeDocument/2006/relationships/customXml" Target="../ink/ink10.xml"/><Relationship Id="rId14" Type="http://schemas.openxmlformats.org/officeDocument/2006/relationships/image" Target="../media/image15.png"/><Relationship Id="rId30" Type="http://schemas.openxmlformats.org/officeDocument/2006/relationships/image" Target="../media/image23.png"/><Relationship Id="rId35" Type="http://schemas.openxmlformats.org/officeDocument/2006/relationships/customXml" Target="../ink/ink18.xml"/><Relationship Id="rId56" Type="http://schemas.openxmlformats.org/officeDocument/2006/relationships/customXml" Target="../ink/ink29.xml"/><Relationship Id="rId77" Type="http://schemas.openxmlformats.org/officeDocument/2006/relationships/image" Target="../media/image4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customXml" Target="../ink/ink48.xml"/></Relationships>
</file>

<file path=xl/drawings/_rels/drawing8.xml.rels><?xml version="1.0" encoding="UTF-8" standalone="yes"?>
<Relationships xmlns="http://schemas.openxmlformats.org/package/2006/relationships"><Relationship Id="rId8" Type="http://schemas.openxmlformats.org/officeDocument/2006/relationships/image" Target="../media/image59.png"/><Relationship Id="rId3" Type="http://schemas.openxmlformats.org/officeDocument/2006/relationships/customXml" Target="../ink/ink50.xml"/><Relationship Id="rId7" Type="http://schemas.openxmlformats.org/officeDocument/2006/relationships/customXml" Target="../ink/ink52.xml"/><Relationship Id="rId2" Type="http://schemas.openxmlformats.org/officeDocument/2006/relationships/image" Target="../media/image56.png"/><Relationship Id="rId1" Type="http://schemas.openxmlformats.org/officeDocument/2006/relationships/customXml" Target="../ink/ink49.xml"/><Relationship Id="rId6" Type="http://schemas.openxmlformats.org/officeDocument/2006/relationships/image" Target="../media/image58.png"/><Relationship Id="rId5" Type="http://schemas.openxmlformats.org/officeDocument/2006/relationships/customXml" Target="../ink/ink51.xml"/><Relationship Id="rId4" Type="http://schemas.openxmlformats.org/officeDocument/2006/relationships/image" Target="../media/image5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8.png"/><Relationship Id="rId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150688</xdr:colOff>
      <xdr:row>28</xdr:row>
      <xdr:rowOff>29973</xdr:rowOff>
    </xdr:to>
    <xdr:pic>
      <xdr:nvPicPr>
        <xdr:cNvPr id="2" name="Obrázok 1">
          <a:extLst>
            <a:ext uri="{FF2B5EF4-FFF2-40B4-BE49-F238E27FC236}">
              <a16:creationId xmlns:a16="http://schemas.microsoft.com/office/drawing/2014/main" id="{A9B67E38-9558-4B26-8DC9-A94CE3652460}"/>
            </a:ext>
          </a:extLst>
        </xdr:cNvPr>
        <xdr:cNvPicPr>
          <a:picLocks noChangeAspect="1"/>
        </xdr:cNvPicPr>
      </xdr:nvPicPr>
      <xdr:blipFill>
        <a:blip xmlns:r="http://schemas.openxmlformats.org/officeDocument/2006/relationships" r:embed="rId1"/>
        <a:stretch>
          <a:fillRect/>
        </a:stretch>
      </xdr:blipFill>
      <xdr:spPr>
        <a:xfrm>
          <a:off x="0" y="184150"/>
          <a:ext cx="4417888" cy="5002023"/>
        </a:xfrm>
        <a:prstGeom prst="rect">
          <a:avLst/>
        </a:prstGeom>
      </xdr:spPr>
    </xdr:pic>
    <xdr:clientData/>
  </xdr:twoCellAnchor>
  <xdr:twoCellAnchor editAs="oneCell">
    <xdr:from>
      <xdr:col>0</xdr:col>
      <xdr:colOff>38100</xdr:colOff>
      <xdr:row>27</xdr:row>
      <xdr:rowOff>127000</xdr:rowOff>
    </xdr:from>
    <xdr:to>
      <xdr:col>7</xdr:col>
      <xdr:colOff>131630</xdr:colOff>
      <xdr:row>45</xdr:row>
      <xdr:rowOff>99351</xdr:rowOff>
    </xdr:to>
    <xdr:pic>
      <xdr:nvPicPr>
        <xdr:cNvPr id="3" name="Obrázok 2">
          <a:extLst>
            <a:ext uri="{FF2B5EF4-FFF2-40B4-BE49-F238E27FC236}">
              <a16:creationId xmlns:a16="http://schemas.microsoft.com/office/drawing/2014/main" id="{12EDD12C-975D-4C49-900B-21575F6DB28E}"/>
            </a:ext>
          </a:extLst>
        </xdr:cNvPr>
        <xdr:cNvPicPr>
          <a:picLocks noChangeAspect="1"/>
        </xdr:cNvPicPr>
      </xdr:nvPicPr>
      <xdr:blipFill>
        <a:blip xmlns:r="http://schemas.openxmlformats.org/officeDocument/2006/relationships" r:embed="rId2"/>
        <a:stretch>
          <a:fillRect/>
        </a:stretch>
      </xdr:blipFill>
      <xdr:spPr>
        <a:xfrm>
          <a:off x="38100" y="5099050"/>
          <a:ext cx="4360730" cy="3287051"/>
        </a:xfrm>
        <a:prstGeom prst="rect">
          <a:avLst/>
        </a:prstGeom>
      </xdr:spPr>
    </xdr:pic>
    <xdr:clientData/>
  </xdr:twoCellAnchor>
  <xdr:twoCellAnchor editAs="oneCell">
    <xdr:from>
      <xdr:col>7</xdr:col>
      <xdr:colOff>546101</xdr:colOff>
      <xdr:row>17</xdr:row>
      <xdr:rowOff>39486</xdr:rowOff>
    </xdr:from>
    <xdr:to>
      <xdr:col>14</xdr:col>
      <xdr:colOff>558800</xdr:colOff>
      <xdr:row>32</xdr:row>
      <xdr:rowOff>106161</xdr:rowOff>
    </xdr:to>
    <xdr:pic>
      <xdr:nvPicPr>
        <xdr:cNvPr id="4" name="Obrázok 3">
          <a:extLst>
            <a:ext uri="{FF2B5EF4-FFF2-40B4-BE49-F238E27FC236}">
              <a16:creationId xmlns:a16="http://schemas.microsoft.com/office/drawing/2014/main" id="{E797281A-0F47-4901-AB2E-B52D8CC7FF87}"/>
            </a:ext>
          </a:extLst>
        </xdr:cNvPr>
        <xdr:cNvPicPr>
          <a:picLocks noChangeAspect="1"/>
        </xdr:cNvPicPr>
      </xdr:nvPicPr>
      <xdr:blipFill>
        <a:blip xmlns:r="http://schemas.openxmlformats.org/officeDocument/2006/relationships" r:embed="rId3"/>
        <a:stretch>
          <a:fillRect/>
        </a:stretch>
      </xdr:blipFill>
      <xdr:spPr>
        <a:xfrm>
          <a:off x="4826471" y="3238005"/>
          <a:ext cx="4410662" cy="2888897"/>
        </a:xfrm>
        <a:prstGeom prst="rect">
          <a:avLst/>
        </a:prstGeom>
      </xdr:spPr>
    </xdr:pic>
    <xdr:clientData/>
  </xdr:twoCellAnchor>
  <xdr:twoCellAnchor editAs="oneCell">
    <xdr:from>
      <xdr:col>15</xdr:col>
      <xdr:colOff>177800</xdr:colOff>
      <xdr:row>16</xdr:row>
      <xdr:rowOff>171450</xdr:rowOff>
    </xdr:from>
    <xdr:to>
      <xdr:col>18</xdr:col>
      <xdr:colOff>566541</xdr:colOff>
      <xdr:row>32</xdr:row>
      <xdr:rowOff>177800</xdr:rowOff>
    </xdr:to>
    <xdr:pic>
      <xdr:nvPicPr>
        <xdr:cNvPr id="5" name="Obrázok 4">
          <a:extLst>
            <a:ext uri="{FF2B5EF4-FFF2-40B4-BE49-F238E27FC236}">
              <a16:creationId xmlns:a16="http://schemas.microsoft.com/office/drawing/2014/main" id="{EBC4B43A-AA24-4D23-9A98-E7B17A7A5C45}"/>
            </a:ext>
          </a:extLst>
        </xdr:cNvPr>
        <xdr:cNvPicPr>
          <a:picLocks noChangeAspect="1"/>
        </xdr:cNvPicPr>
      </xdr:nvPicPr>
      <xdr:blipFill>
        <a:blip xmlns:r="http://schemas.openxmlformats.org/officeDocument/2006/relationships" r:embed="rId4"/>
        <a:stretch>
          <a:fillRect/>
        </a:stretch>
      </xdr:blipFill>
      <xdr:spPr>
        <a:xfrm>
          <a:off x="9467615" y="3181820"/>
          <a:ext cx="2223185" cy="3016721"/>
        </a:xfrm>
        <a:prstGeom prst="rect">
          <a:avLst/>
        </a:prstGeom>
      </xdr:spPr>
    </xdr:pic>
    <xdr:clientData/>
  </xdr:twoCellAnchor>
  <xdr:twoCellAnchor editAs="oneCell">
    <xdr:from>
      <xdr:col>19</xdr:col>
      <xdr:colOff>457200</xdr:colOff>
      <xdr:row>16</xdr:row>
      <xdr:rowOff>171450</xdr:rowOff>
    </xdr:from>
    <xdr:to>
      <xdr:col>24</xdr:col>
      <xdr:colOff>356538</xdr:colOff>
      <xdr:row>33</xdr:row>
      <xdr:rowOff>5627</xdr:rowOff>
    </xdr:to>
    <xdr:pic>
      <xdr:nvPicPr>
        <xdr:cNvPr id="6" name="Obrázok 5">
          <a:extLst>
            <a:ext uri="{FF2B5EF4-FFF2-40B4-BE49-F238E27FC236}">
              <a16:creationId xmlns:a16="http://schemas.microsoft.com/office/drawing/2014/main" id="{9B22E848-55A9-40AE-8B2D-11ACAB35FE42}"/>
            </a:ext>
          </a:extLst>
        </xdr:cNvPr>
        <xdr:cNvPicPr>
          <a:picLocks noChangeAspect="1"/>
        </xdr:cNvPicPr>
      </xdr:nvPicPr>
      <xdr:blipFill>
        <a:blip xmlns:r="http://schemas.openxmlformats.org/officeDocument/2006/relationships" r:embed="rId5"/>
        <a:stretch>
          <a:fillRect/>
        </a:stretch>
      </xdr:blipFill>
      <xdr:spPr>
        <a:xfrm>
          <a:off x="12192941" y="3181820"/>
          <a:ext cx="2956745" cy="3032696"/>
        </a:xfrm>
        <a:prstGeom prst="rect">
          <a:avLst/>
        </a:prstGeom>
      </xdr:spPr>
    </xdr:pic>
    <xdr:clientData/>
  </xdr:twoCellAnchor>
  <xdr:twoCellAnchor editAs="oneCell">
    <xdr:from>
      <xdr:col>25</xdr:col>
      <xdr:colOff>19050</xdr:colOff>
      <xdr:row>16</xdr:row>
      <xdr:rowOff>177800</xdr:rowOff>
    </xdr:from>
    <xdr:to>
      <xdr:col>32</xdr:col>
      <xdr:colOff>203200</xdr:colOff>
      <xdr:row>32</xdr:row>
      <xdr:rowOff>174958</xdr:rowOff>
    </xdr:to>
    <xdr:pic>
      <xdr:nvPicPr>
        <xdr:cNvPr id="7" name="Obrázok 6">
          <a:extLst>
            <a:ext uri="{FF2B5EF4-FFF2-40B4-BE49-F238E27FC236}">
              <a16:creationId xmlns:a16="http://schemas.microsoft.com/office/drawing/2014/main" id="{1A15599E-E5E8-4D8E-9185-4B973D131563}"/>
            </a:ext>
          </a:extLst>
        </xdr:cNvPr>
        <xdr:cNvPicPr>
          <a:picLocks noChangeAspect="1"/>
        </xdr:cNvPicPr>
      </xdr:nvPicPr>
      <xdr:blipFill>
        <a:blip xmlns:r="http://schemas.openxmlformats.org/officeDocument/2006/relationships" r:embed="rId6"/>
        <a:stretch>
          <a:fillRect/>
        </a:stretch>
      </xdr:blipFill>
      <xdr:spPr>
        <a:xfrm>
          <a:off x="15423680" y="3188170"/>
          <a:ext cx="4464520" cy="30075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231446</xdr:colOff>
      <xdr:row>19</xdr:row>
      <xdr:rowOff>40763</xdr:rowOff>
    </xdr:from>
    <xdr:to>
      <xdr:col>2</xdr:col>
      <xdr:colOff>264566</xdr:colOff>
      <xdr:row>27</xdr:row>
      <xdr:rowOff>165916</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Písanie rukou 3">
              <a:extLst>
                <a:ext uri="{FF2B5EF4-FFF2-40B4-BE49-F238E27FC236}">
                  <a16:creationId xmlns:a16="http://schemas.microsoft.com/office/drawing/2014/main" id="{44FD2738-F4D0-5929-D53A-968E686B8694}"/>
                </a:ext>
              </a:extLst>
            </xdr14:cNvPr>
            <xdr14:cNvContentPartPr/>
          </xdr14:nvContentPartPr>
          <xdr14:nvPr macro=""/>
          <xdr14:xfrm>
            <a:off x="1452600" y="3578039"/>
            <a:ext cx="33120" cy="1614960"/>
          </xdr14:xfrm>
        </xdr:contentPart>
      </mc:Choice>
      <mc:Fallback xmlns="">
        <xdr:pic>
          <xdr:nvPicPr>
            <xdr:cNvPr id="4" name="Písanie rukou 3">
              <a:extLst>
                <a:ext uri="{FF2B5EF4-FFF2-40B4-BE49-F238E27FC236}">
                  <a16:creationId xmlns:a16="http://schemas.microsoft.com/office/drawing/2014/main" id="{44FD2738-F4D0-5929-D53A-968E686B8694}"/>
                </a:ext>
              </a:extLst>
            </xdr:cNvPr>
            <xdr:cNvPicPr/>
          </xdr:nvPicPr>
          <xdr:blipFill>
            <a:blip xmlns:r="http://schemas.openxmlformats.org/officeDocument/2006/relationships" r:embed="rId2"/>
            <a:stretch>
              <a:fillRect/>
            </a:stretch>
          </xdr:blipFill>
          <xdr:spPr>
            <a:xfrm>
              <a:off x="1446480" y="3571990"/>
              <a:ext cx="45360" cy="1627057"/>
            </a:xfrm>
            <a:prstGeom prst="rect">
              <a:avLst/>
            </a:prstGeom>
          </xdr:spPr>
        </xdr:pic>
      </mc:Fallback>
    </mc:AlternateContent>
    <xdr:clientData/>
  </xdr:twoCellAnchor>
  <xdr:twoCellAnchor editAs="oneCell">
    <xdr:from>
      <xdr:col>0</xdr:col>
      <xdr:colOff>69120</xdr:colOff>
      <xdr:row>24</xdr:row>
      <xdr:rowOff>133978</xdr:rowOff>
    </xdr:from>
    <xdr:to>
      <xdr:col>5</xdr:col>
      <xdr:colOff>154258</xdr:colOff>
      <xdr:row>25</xdr:row>
      <xdr:rowOff>39365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1" name="Písanie rukou 10">
              <a:extLst>
                <a:ext uri="{FF2B5EF4-FFF2-40B4-BE49-F238E27FC236}">
                  <a16:creationId xmlns:a16="http://schemas.microsoft.com/office/drawing/2014/main" id="{0840C971-8EDB-7746-621B-F73081C767B5}"/>
                </a:ext>
              </a:extLst>
            </xdr14:cNvPr>
            <xdr14:cNvContentPartPr/>
          </xdr14:nvContentPartPr>
          <xdr14:nvPr macro=""/>
          <xdr14:xfrm>
            <a:off x="69120" y="4587119"/>
            <a:ext cx="3353760" cy="88560"/>
          </xdr14:xfrm>
        </xdr:contentPart>
      </mc:Choice>
      <mc:Fallback xmlns="">
        <xdr:pic>
          <xdr:nvPicPr>
            <xdr:cNvPr id="11" name="Písanie rukou 10">
              <a:extLst>
                <a:ext uri="{FF2B5EF4-FFF2-40B4-BE49-F238E27FC236}">
                  <a16:creationId xmlns:a16="http://schemas.microsoft.com/office/drawing/2014/main" id="{0840C971-8EDB-7746-621B-F73081C767B5}"/>
                </a:ext>
              </a:extLst>
            </xdr:cNvPr>
            <xdr:cNvPicPr/>
          </xdr:nvPicPr>
          <xdr:blipFill>
            <a:blip xmlns:r="http://schemas.openxmlformats.org/officeDocument/2006/relationships" r:embed="rId4"/>
            <a:stretch>
              <a:fillRect/>
            </a:stretch>
          </xdr:blipFill>
          <xdr:spPr>
            <a:xfrm>
              <a:off x="63001" y="4580974"/>
              <a:ext cx="3365999" cy="100850"/>
            </a:xfrm>
            <a:prstGeom prst="rect">
              <a:avLst/>
            </a:prstGeom>
          </xdr:spPr>
        </xdr:pic>
      </mc:Fallback>
    </mc:AlternateContent>
    <xdr:clientData/>
  </xdr:twoCellAnchor>
  <xdr:twoCellAnchor editAs="oneCell">
    <xdr:from>
      <xdr:col>1</xdr:col>
      <xdr:colOff>556903</xdr:colOff>
      <xdr:row>18</xdr:row>
      <xdr:rowOff>131416</xdr:rowOff>
    </xdr:from>
    <xdr:to>
      <xdr:col>2</xdr:col>
      <xdr:colOff>167366</xdr:colOff>
      <xdr:row>19</xdr:row>
      <xdr:rowOff>92742</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33" name="Písanie rukou 32">
              <a:extLst>
                <a:ext uri="{FF2B5EF4-FFF2-40B4-BE49-F238E27FC236}">
                  <a16:creationId xmlns:a16="http://schemas.microsoft.com/office/drawing/2014/main" id="{6FAA55B8-96B4-54BE-F75C-C34028442933}"/>
                </a:ext>
              </a:extLst>
            </xdr14:cNvPr>
            <xdr14:cNvContentPartPr/>
          </xdr14:nvContentPartPr>
          <xdr14:nvPr macro=""/>
          <xdr14:xfrm>
            <a:off x="1167480" y="3485519"/>
            <a:ext cx="221040" cy="152640"/>
          </xdr14:xfrm>
        </xdr:contentPart>
      </mc:Choice>
      <mc:Fallback xmlns="">
        <xdr:pic>
          <xdr:nvPicPr>
            <xdr:cNvPr id="33" name="Písanie rukou 32">
              <a:extLst>
                <a:ext uri="{FF2B5EF4-FFF2-40B4-BE49-F238E27FC236}">
                  <a16:creationId xmlns:a16="http://schemas.microsoft.com/office/drawing/2014/main" id="{6FAA55B8-96B4-54BE-F75C-C34028442933}"/>
                </a:ext>
              </a:extLst>
            </xdr:cNvPr>
            <xdr:cNvPicPr/>
          </xdr:nvPicPr>
          <xdr:blipFill>
            <a:blip xmlns:r="http://schemas.openxmlformats.org/officeDocument/2006/relationships" r:embed="rId6"/>
            <a:stretch>
              <a:fillRect/>
            </a:stretch>
          </xdr:blipFill>
          <xdr:spPr>
            <a:xfrm>
              <a:off x="1161360" y="3479399"/>
              <a:ext cx="233280" cy="164880"/>
            </a:xfrm>
            <a:prstGeom prst="rect">
              <a:avLst/>
            </a:prstGeom>
          </xdr:spPr>
        </xdr:pic>
      </mc:Fallback>
    </mc:AlternateContent>
    <xdr:clientData/>
  </xdr:twoCellAnchor>
  <xdr:twoCellAnchor editAs="oneCell">
    <xdr:from>
      <xdr:col>0</xdr:col>
      <xdr:colOff>77040</xdr:colOff>
      <xdr:row>20</xdr:row>
      <xdr:rowOff>82230</xdr:rowOff>
    </xdr:from>
    <xdr:to>
      <xdr:col>4</xdr:col>
      <xdr:colOff>277395</xdr:colOff>
      <xdr:row>24</xdr:row>
      <xdr:rowOff>130655</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34" name="Písanie rukou 33">
              <a:extLst>
                <a:ext uri="{FF2B5EF4-FFF2-40B4-BE49-F238E27FC236}">
                  <a16:creationId xmlns:a16="http://schemas.microsoft.com/office/drawing/2014/main" id="{3A68E8C8-5A3C-F183-C737-47F7ECC8EF90}"/>
                </a:ext>
              </a:extLst>
            </xdr14:cNvPr>
            <xdr14:cNvContentPartPr/>
          </xdr14:nvContentPartPr>
          <xdr14:nvPr macro=""/>
          <xdr14:xfrm>
            <a:off x="77040" y="3802679"/>
            <a:ext cx="2858400" cy="797400"/>
          </xdr14:xfrm>
        </xdr:contentPart>
      </mc:Choice>
      <mc:Fallback xmlns="">
        <xdr:pic>
          <xdr:nvPicPr>
            <xdr:cNvPr id="34" name="Písanie rukou 33">
              <a:extLst>
                <a:ext uri="{FF2B5EF4-FFF2-40B4-BE49-F238E27FC236}">
                  <a16:creationId xmlns:a16="http://schemas.microsoft.com/office/drawing/2014/main" id="{3A68E8C8-5A3C-F183-C737-47F7ECC8EF90}"/>
                </a:ext>
              </a:extLst>
            </xdr:cNvPr>
            <xdr:cNvPicPr/>
          </xdr:nvPicPr>
          <xdr:blipFill>
            <a:blip xmlns:r="http://schemas.openxmlformats.org/officeDocument/2006/relationships" r:embed="rId8"/>
            <a:stretch>
              <a:fillRect/>
            </a:stretch>
          </xdr:blipFill>
          <xdr:spPr>
            <a:xfrm>
              <a:off x="70920" y="3796559"/>
              <a:ext cx="2870640" cy="809640"/>
            </a:xfrm>
            <a:prstGeom prst="rect">
              <a:avLst/>
            </a:prstGeom>
          </xdr:spPr>
        </xdr:pic>
      </mc:Fallback>
    </mc:AlternateContent>
    <xdr:clientData/>
  </xdr:twoCellAnchor>
  <xdr:twoCellAnchor editAs="oneCell">
    <xdr:from>
      <xdr:col>3</xdr:col>
      <xdr:colOff>561452</xdr:colOff>
      <xdr:row>24</xdr:row>
      <xdr:rowOff>69178</xdr:rowOff>
    </xdr:from>
    <xdr:to>
      <xdr:col>4</xdr:col>
      <xdr:colOff>239235</xdr:colOff>
      <xdr:row>24</xdr:row>
      <xdr:rowOff>178978</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38" name="Písanie rukou 37">
              <a:extLst>
                <a:ext uri="{FF2B5EF4-FFF2-40B4-BE49-F238E27FC236}">
                  <a16:creationId xmlns:a16="http://schemas.microsoft.com/office/drawing/2014/main" id="{62AFB723-C3F5-5054-8B58-8BB657413B07}"/>
                </a:ext>
              </a:extLst>
            </xdr14:cNvPr>
            <xdr14:cNvContentPartPr/>
          </xdr14:nvContentPartPr>
          <xdr14:nvPr macro=""/>
          <xdr14:xfrm>
            <a:off x="2608920" y="4522319"/>
            <a:ext cx="288360" cy="109800"/>
          </xdr14:xfrm>
        </xdr:contentPart>
      </mc:Choice>
      <mc:Fallback xmlns="">
        <xdr:pic>
          <xdr:nvPicPr>
            <xdr:cNvPr id="38" name="Písanie rukou 37">
              <a:extLst>
                <a:ext uri="{FF2B5EF4-FFF2-40B4-BE49-F238E27FC236}">
                  <a16:creationId xmlns:a16="http://schemas.microsoft.com/office/drawing/2014/main" id="{62AFB723-C3F5-5054-8B58-8BB657413B07}"/>
                </a:ext>
              </a:extLst>
            </xdr:cNvPr>
            <xdr:cNvPicPr/>
          </xdr:nvPicPr>
          <xdr:blipFill>
            <a:blip xmlns:r="http://schemas.openxmlformats.org/officeDocument/2006/relationships" r:embed="rId10"/>
            <a:stretch>
              <a:fillRect/>
            </a:stretch>
          </xdr:blipFill>
          <xdr:spPr>
            <a:xfrm>
              <a:off x="2602800" y="4516199"/>
              <a:ext cx="300600" cy="122040"/>
            </a:xfrm>
            <a:prstGeom prst="rect">
              <a:avLst/>
            </a:prstGeom>
          </xdr:spPr>
        </xdr:pic>
      </mc:Fallback>
    </mc:AlternateContent>
    <xdr:clientData/>
  </xdr:twoCellAnchor>
  <xdr:twoCellAnchor editAs="oneCell">
    <xdr:from>
      <xdr:col>0</xdr:col>
      <xdr:colOff>91800</xdr:colOff>
      <xdr:row>24</xdr:row>
      <xdr:rowOff>103738</xdr:rowOff>
    </xdr:from>
    <xdr:to>
      <xdr:col>0</xdr:col>
      <xdr:colOff>419040</xdr:colOff>
      <xdr:row>25</xdr:row>
      <xdr:rowOff>22085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43" name="Písanie rukou 42">
              <a:extLst>
                <a:ext uri="{FF2B5EF4-FFF2-40B4-BE49-F238E27FC236}">
                  <a16:creationId xmlns:a16="http://schemas.microsoft.com/office/drawing/2014/main" id="{1B9CDA75-DD20-7720-2BEC-AAF572652357}"/>
                </a:ext>
              </a:extLst>
            </xdr14:cNvPr>
            <xdr14:cNvContentPartPr/>
          </xdr14:nvContentPartPr>
          <xdr14:nvPr macro=""/>
          <xdr14:xfrm>
            <a:off x="91800" y="4556879"/>
            <a:ext cx="327240" cy="101520"/>
          </xdr14:xfrm>
        </xdr:contentPart>
      </mc:Choice>
      <mc:Fallback xmlns="">
        <xdr:pic>
          <xdr:nvPicPr>
            <xdr:cNvPr id="43" name="Písanie rukou 42">
              <a:extLst>
                <a:ext uri="{FF2B5EF4-FFF2-40B4-BE49-F238E27FC236}">
                  <a16:creationId xmlns:a16="http://schemas.microsoft.com/office/drawing/2014/main" id="{1B9CDA75-DD20-7720-2BEC-AAF572652357}"/>
                </a:ext>
              </a:extLst>
            </xdr:cNvPr>
            <xdr:cNvPicPr/>
          </xdr:nvPicPr>
          <xdr:blipFill>
            <a:blip xmlns:r="http://schemas.openxmlformats.org/officeDocument/2006/relationships" r:embed="rId12"/>
            <a:stretch>
              <a:fillRect/>
            </a:stretch>
          </xdr:blipFill>
          <xdr:spPr>
            <a:xfrm>
              <a:off x="85687" y="4550759"/>
              <a:ext cx="339467" cy="113760"/>
            </a:xfrm>
            <a:prstGeom prst="rect">
              <a:avLst/>
            </a:prstGeom>
          </xdr:spPr>
        </xdr:pic>
      </mc:Fallback>
    </mc:AlternateContent>
    <xdr:clientData/>
  </xdr:twoCellAnchor>
  <xdr:twoCellAnchor editAs="oneCell">
    <xdr:from>
      <xdr:col>5</xdr:col>
      <xdr:colOff>48418</xdr:colOff>
      <xdr:row>23</xdr:row>
      <xdr:rowOff>70911</xdr:rowOff>
    </xdr:from>
    <xdr:to>
      <xdr:col>5</xdr:col>
      <xdr:colOff>144898</xdr:colOff>
      <xdr:row>23</xdr:row>
      <xdr:rowOff>154431</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55" name="Písanie rukou 54">
              <a:extLst>
                <a:ext uri="{FF2B5EF4-FFF2-40B4-BE49-F238E27FC236}">
                  <a16:creationId xmlns:a16="http://schemas.microsoft.com/office/drawing/2014/main" id="{243FB4E0-F7FA-FECB-2664-9B18C04F2BA0}"/>
                </a:ext>
              </a:extLst>
            </xdr14:cNvPr>
            <xdr14:cNvContentPartPr/>
          </xdr14:nvContentPartPr>
          <xdr14:nvPr macro=""/>
          <xdr14:xfrm>
            <a:off x="3317040" y="4340879"/>
            <a:ext cx="96480" cy="83520"/>
          </xdr14:xfrm>
        </xdr:contentPart>
      </mc:Choice>
      <mc:Fallback xmlns="">
        <xdr:pic>
          <xdr:nvPicPr>
            <xdr:cNvPr id="55" name="Písanie rukou 54">
              <a:extLst>
                <a:ext uri="{FF2B5EF4-FFF2-40B4-BE49-F238E27FC236}">
                  <a16:creationId xmlns:a16="http://schemas.microsoft.com/office/drawing/2014/main" id="{243FB4E0-F7FA-FECB-2664-9B18C04F2BA0}"/>
                </a:ext>
              </a:extLst>
            </xdr:cNvPr>
            <xdr:cNvPicPr/>
          </xdr:nvPicPr>
          <xdr:blipFill>
            <a:blip xmlns:r="http://schemas.openxmlformats.org/officeDocument/2006/relationships" r:embed="rId14"/>
            <a:stretch>
              <a:fillRect/>
            </a:stretch>
          </xdr:blipFill>
          <xdr:spPr>
            <a:xfrm>
              <a:off x="3310920" y="4334759"/>
              <a:ext cx="108720" cy="95760"/>
            </a:xfrm>
            <a:prstGeom prst="rect">
              <a:avLst/>
            </a:prstGeom>
          </xdr:spPr>
        </xdr:pic>
      </mc:Fallback>
    </mc:AlternateContent>
    <xdr:clientData/>
  </xdr:twoCellAnchor>
  <xdr:twoCellAnchor editAs="oneCell">
    <xdr:from>
      <xdr:col>4</xdr:col>
      <xdr:colOff>104955</xdr:colOff>
      <xdr:row>23</xdr:row>
      <xdr:rowOff>56871</xdr:rowOff>
    </xdr:from>
    <xdr:to>
      <xdr:col>5</xdr:col>
      <xdr:colOff>334618</xdr:colOff>
      <xdr:row>24</xdr:row>
      <xdr:rowOff>3077</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9" name="Písanie rukou 58">
              <a:extLst>
                <a:ext uri="{FF2B5EF4-FFF2-40B4-BE49-F238E27FC236}">
                  <a16:creationId xmlns:a16="http://schemas.microsoft.com/office/drawing/2014/main" id="{4137810A-6EA7-3E19-77FC-8B48E80936B8}"/>
                </a:ext>
              </a:extLst>
            </xdr14:cNvPr>
            <xdr14:cNvContentPartPr/>
          </xdr14:nvContentPartPr>
          <xdr14:nvPr macro=""/>
          <xdr14:xfrm>
            <a:off x="2763000" y="4326839"/>
            <a:ext cx="840240" cy="137520"/>
          </xdr14:xfrm>
        </xdr:contentPart>
      </mc:Choice>
      <mc:Fallback xmlns="">
        <xdr:pic>
          <xdr:nvPicPr>
            <xdr:cNvPr id="59" name="Písanie rukou 58">
              <a:extLst>
                <a:ext uri="{FF2B5EF4-FFF2-40B4-BE49-F238E27FC236}">
                  <a16:creationId xmlns:a16="http://schemas.microsoft.com/office/drawing/2014/main" id="{4137810A-6EA7-3E19-77FC-8B48E80936B8}"/>
                </a:ext>
              </a:extLst>
            </xdr:cNvPr>
            <xdr:cNvPicPr/>
          </xdr:nvPicPr>
          <xdr:blipFill>
            <a:blip xmlns:r="http://schemas.openxmlformats.org/officeDocument/2006/relationships" r:embed="rId16"/>
            <a:stretch>
              <a:fillRect/>
            </a:stretch>
          </xdr:blipFill>
          <xdr:spPr>
            <a:xfrm>
              <a:off x="2756880" y="4320735"/>
              <a:ext cx="852480" cy="149728"/>
            </a:xfrm>
            <a:prstGeom prst="rect">
              <a:avLst/>
            </a:prstGeom>
          </xdr:spPr>
        </xdr:pic>
      </mc:Fallback>
    </mc:AlternateContent>
    <xdr:clientData/>
  </xdr:twoCellAnchor>
  <xdr:twoCellAnchor editAs="oneCell">
    <xdr:from>
      <xdr:col>3</xdr:col>
      <xdr:colOff>512852</xdr:colOff>
      <xdr:row>24</xdr:row>
      <xdr:rowOff>178978</xdr:rowOff>
    </xdr:from>
    <xdr:to>
      <xdr:col>4</xdr:col>
      <xdr:colOff>541635</xdr:colOff>
      <xdr:row>26</xdr:row>
      <xdr:rowOff>125972</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87" name="Písanie rukou 86">
              <a:extLst>
                <a:ext uri="{FF2B5EF4-FFF2-40B4-BE49-F238E27FC236}">
                  <a16:creationId xmlns:a16="http://schemas.microsoft.com/office/drawing/2014/main" id="{4F3B91E8-6E64-6311-84BF-1AAE052E2AB7}"/>
                </a:ext>
              </a:extLst>
            </xdr14:cNvPr>
            <xdr14:cNvContentPartPr/>
          </xdr14:nvContentPartPr>
          <xdr14:nvPr macro=""/>
          <xdr14:xfrm>
            <a:off x="2560320" y="4632119"/>
            <a:ext cx="639360" cy="321480"/>
          </xdr14:xfrm>
        </xdr:contentPart>
      </mc:Choice>
      <mc:Fallback xmlns="">
        <xdr:pic>
          <xdr:nvPicPr>
            <xdr:cNvPr id="87" name="Písanie rukou 86">
              <a:extLst>
                <a:ext uri="{FF2B5EF4-FFF2-40B4-BE49-F238E27FC236}">
                  <a16:creationId xmlns:a16="http://schemas.microsoft.com/office/drawing/2014/main" id="{4F3B91E8-6E64-6311-84BF-1AAE052E2AB7}"/>
                </a:ext>
              </a:extLst>
            </xdr:cNvPr>
            <xdr:cNvPicPr/>
          </xdr:nvPicPr>
          <xdr:blipFill>
            <a:blip xmlns:r="http://schemas.openxmlformats.org/officeDocument/2006/relationships" r:embed="rId18"/>
            <a:stretch>
              <a:fillRect/>
            </a:stretch>
          </xdr:blipFill>
          <xdr:spPr>
            <a:xfrm>
              <a:off x="2554200" y="4625999"/>
              <a:ext cx="651600" cy="333720"/>
            </a:xfrm>
            <a:prstGeom prst="rect">
              <a:avLst/>
            </a:prstGeom>
          </xdr:spPr>
        </xdr:pic>
      </mc:Fallback>
    </mc:AlternateContent>
    <xdr:clientData/>
  </xdr:twoCellAnchor>
  <xdr:twoCellAnchor editAs="oneCell">
    <xdr:from>
      <xdr:col>5</xdr:col>
      <xdr:colOff>81178</xdr:colOff>
      <xdr:row>26</xdr:row>
      <xdr:rowOff>40512</xdr:rowOff>
    </xdr:from>
    <xdr:to>
      <xdr:col>5</xdr:col>
      <xdr:colOff>123298</xdr:colOff>
      <xdr:row>26</xdr:row>
      <xdr:rowOff>80112</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90" name="Písanie rukou 89">
              <a:extLst>
                <a:ext uri="{FF2B5EF4-FFF2-40B4-BE49-F238E27FC236}">
                  <a16:creationId xmlns:a16="http://schemas.microsoft.com/office/drawing/2014/main" id="{69B4189B-E553-26AD-7F3E-6ECB37A87B03}"/>
                </a:ext>
              </a:extLst>
            </xdr14:cNvPr>
            <xdr14:cNvContentPartPr/>
          </xdr14:nvContentPartPr>
          <xdr14:nvPr macro=""/>
          <xdr14:xfrm>
            <a:off x="3349800" y="4859999"/>
            <a:ext cx="42120" cy="39600"/>
          </xdr14:xfrm>
        </xdr:contentPart>
      </mc:Choice>
      <mc:Fallback xmlns="">
        <xdr:pic>
          <xdr:nvPicPr>
            <xdr:cNvPr id="90" name="Písanie rukou 89">
              <a:extLst>
                <a:ext uri="{FF2B5EF4-FFF2-40B4-BE49-F238E27FC236}">
                  <a16:creationId xmlns:a16="http://schemas.microsoft.com/office/drawing/2014/main" id="{69B4189B-E553-26AD-7F3E-6ECB37A87B03}"/>
                </a:ext>
              </a:extLst>
            </xdr:cNvPr>
            <xdr:cNvPicPr/>
          </xdr:nvPicPr>
          <xdr:blipFill>
            <a:blip xmlns:r="http://schemas.openxmlformats.org/officeDocument/2006/relationships" r:embed="rId20"/>
            <a:stretch>
              <a:fillRect/>
            </a:stretch>
          </xdr:blipFill>
          <xdr:spPr>
            <a:xfrm>
              <a:off x="3343680" y="4853879"/>
              <a:ext cx="54360" cy="51840"/>
            </a:xfrm>
            <a:prstGeom prst="rect">
              <a:avLst/>
            </a:prstGeom>
          </xdr:spPr>
        </xdr:pic>
      </mc:Fallback>
    </mc:AlternateContent>
    <xdr:clientData/>
  </xdr:twoCellAnchor>
  <xdr:twoCellAnchor editAs="oneCell">
    <xdr:from>
      <xdr:col>5</xdr:col>
      <xdr:colOff>113938</xdr:colOff>
      <xdr:row>25</xdr:row>
      <xdr:rowOff>170765</xdr:rowOff>
    </xdr:from>
    <xdr:to>
      <xdr:col>5</xdr:col>
      <xdr:colOff>114298</xdr:colOff>
      <xdr:row>25</xdr:row>
      <xdr:rowOff>171125</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94" name="Písanie rukou 93">
              <a:extLst>
                <a:ext uri="{FF2B5EF4-FFF2-40B4-BE49-F238E27FC236}">
                  <a16:creationId xmlns:a16="http://schemas.microsoft.com/office/drawing/2014/main" id="{966225DA-7B66-8B83-C971-8F31A104B9FF}"/>
                </a:ext>
              </a:extLst>
            </xdr14:cNvPr>
            <xdr14:cNvContentPartPr/>
          </xdr14:nvContentPartPr>
          <xdr14:nvPr macro=""/>
          <xdr14:xfrm>
            <a:off x="3382560" y="4807079"/>
            <a:ext cx="360" cy="360"/>
          </xdr14:xfrm>
        </xdr:contentPart>
      </mc:Choice>
      <mc:Fallback xmlns="">
        <xdr:pic>
          <xdr:nvPicPr>
            <xdr:cNvPr id="94" name="Písanie rukou 93">
              <a:extLst>
                <a:ext uri="{FF2B5EF4-FFF2-40B4-BE49-F238E27FC236}">
                  <a16:creationId xmlns:a16="http://schemas.microsoft.com/office/drawing/2014/main" id="{966225DA-7B66-8B83-C971-8F31A104B9FF}"/>
                </a:ext>
              </a:extLst>
            </xdr:cNvPr>
            <xdr:cNvPicPr/>
          </xdr:nvPicPr>
          <xdr:blipFill>
            <a:blip xmlns:r="http://schemas.openxmlformats.org/officeDocument/2006/relationships" r:embed="rId22"/>
            <a:stretch>
              <a:fillRect/>
            </a:stretch>
          </xdr:blipFill>
          <xdr:spPr>
            <a:xfrm>
              <a:off x="3376440" y="4800959"/>
              <a:ext cx="12600" cy="12600"/>
            </a:xfrm>
            <a:prstGeom prst="rect">
              <a:avLst/>
            </a:prstGeom>
          </xdr:spPr>
        </xdr:pic>
      </mc:Fallback>
    </mc:AlternateContent>
    <xdr:clientData/>
  </xdr:twoCellAnchor>
  <xdr:twoCellAnchor editAs="oneCell">
    <xdr:from>
      <xdr:col>5</xdr:col>
      <xdr:colOff>203218</xdr:colOff>
      <xdr:row>25</xdr:row>
      <xdr:rowOff>163565</xdr:rowOff>
    </xdr:from>
    <xdr:to>
      <xdr:col>5</xdr:col>
      <xdr:colOff>284218</xdr:colOff>
      <xdr:row>26</xdr:row>
      <xdr:rowOff>102572</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5" name="Písanie rukou 94">
              <a:extLst>
                <a:ext uri="{FF2B5EF4-FFF2-40B4-BE49-F238E27FC236}">
                  <a16:creationId xmlns:a16="http://schemas.microsoft.com/office/drawing/2014/main" id="{1EE828CF-D664-159D-FC55-31E6F62939A5}"/>
                </a:ext>
              </a:extLst>
            </xdr14:cNvPr>
            <xdr14:cNvContentPartPr/>
          </xdr14:nvContentPartPr>
          <xdr14:nvPr macro=""/>
          <xdr14:xfrm>
            <a:off x="3471840" y="4799879"/>
            <a:ext cx="81000" cy="130320"/>
          </xdr14:xfrm>
        </xdr:contentPart>
      </mc:Choice>
      <mc:Fallback xmlns="">
        <xdr:pic>
          <xdr:nvPicPr>
            <xdr:cNvPr id="95" name="Písanie rukou 94">
              <a:extLst>
                <a:ext uri="{FF2B5EF4-FFF2-40B4-BE49-F238E27FC236}">
                  <a16:creationId xmlns:a16="http://schemas.microsoft.com/office/drawing/2014/main" id="{1EE828CF-D664-159D-FC55-31E6F62939A5}"/>
                </a:ext>
              </a:extLst>
            </xdr:cNvPr>
            <xdr:cNvPicPr/>
          </xdr:nvPicPr>
          <xdr:blipFill>
            <a:blip xmlns:r="http://schemas.openxmlformats.org/officeDocument/2006/relationships" r:embed="rId24"/>
            <a:stretch>
              <a:fillRect/>
            </a:stretch>
          </xdr:blipFill>
          <xdr:spPr>
            <a:xfrm>
              <a:off x="3465720" y="4793759"/>
              <a:ext cx="93240" cy="142560"/>
            </a:xfrm>
            <a:prstGeom prst="rect">
              <a:avLst/>
            </a:prstGeom>
          </xdr:spPr>
        </xdr:pic>
      </mc:Fallback>
    </mc:AlternateContent>
    <xdr:clientData/>
  </xdr:twoCellAnchor>
  <xdr:twoCellAnchor editAs="oneCell">
    <xdr:from>
      <xdr:col>0</xdr:col>
      <xdr:colOff>357840</xdr:colOff>
      <xdr:row>25</xdr:row>
      <xdr:rowOff>3725</xdr:rowOff>
    </xdr:from>
    <xdr:to>
      <xdr:col>0</xdr:col>
      <xdr:colOff>536760</xdr:colOff>
      <xdr:row>26</xdr:row>
      <xdr:rowOff>88172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6" name="Písanie rukou 105">
              <a:extLst>
                <a:ext uri="{FF2B5EF4-FFF2-40B4-BE49-F238E27FC236}">
                  <a16:creationId xmlns:a16="http://schemas.microsoft.com/office/drawing/2014/main" id="{56CA5F0E-59F7-1C71-CA01-DEE8A0983250}"/>
                </a:ext>
              </a:extLst>
            </xdr14:cNvPr>
            <xdr14:cNvContentPartPr/>
          </xdr14:nvContentPartPr>
          <xdr14:nvPr macro=""/>
          <xdr14:xfrm>
            <a:off x="357840" y="4640039"/>
            <a:ext cx="178920" cy="275760"/>
          </xdr14:xfrm>
        </xdr:contentPart>
      </mc:Choice>
      <mc:Fallback xmlns="">
        <xdr:pic>
          <xdr:nvPicPr>
            <xdr:cNvPr id="106" name="Písanie rukou 105">
              <a:extLst>
                <a:ext uri="{FF2B5EF4-FFF2-40B4-BE49-F238E27FC236}">
                  <a16:creationId xmlns:a16="http://schemas.microsoft.com/office/drawing/2014/main" id="{56CA5F0E-59F7-1C71-CA01-DEE8A0983250}"/>
                </a:ext>
              </a:extLst>
            </xdr:cNvPr>
            <xdr:cNvPicPr/>
          </xdr:nvPicPr>
          <xdr:blipFill>
            <a:blip xmlns:r="http://schemas.openxmlformats.org/officeDocument/2006/relationships" r:embed="rId26"/>
            <a:stretch>
              <a:fillRect/>
            </a:stretch>
          </xdr:blipFill>
          <xdr:spPr>
            <a:xfrm>
              <a:off x="351708" y="4633919"/>
              <a:ext cx="191185" cy="288000"/>
            </a:xfrm>
            <a:prstGeom prst="rect">
              <a:avLst/>
            </a:prstGeom>
          </xdr:spPr>
        </xdr:pic>
      </mc:Fallback>
    </mc:AlternateContent>
    <xdr:clientData/>
  </xdr:twoCellAnchor>
  <xdr:twoCellAnchor editAs="oneCell">
    <xdr:from>
      <xdr:col>1</xdr:col>
      <xdr:colOff>1063</xdr:colOff>
      <xdr:row>26</xdr:row>
      <xdr:rowOff>43032</xdr:rowOff>
    </xdr:from>
    <xdr:to>
      <xdr:col>1</xdr:col>
      <xdr:colOff>70183</xdr:colOff>
      <xdr:row>26</xdr:row>
      <xdr:rowOff>102792</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2" name="Písanie rukou 111">
              <a:extLst>
                <a:ext uri="{FF2B5EF4-FFF2-40B4-BE49-F238E27FC236}">
                  <a16:creationId xmlns:a16="http://schemas.microsoft.com/office/drawing/2014/main" id="{F45A751B-DDC4-FCCD-EB7A-84906265AB33}"/>
                </a:ext>
              </a:extLst>
            </xdr14:cNvPr>
            <xdr14:cNvContentPartPr/>
          </xdr14:nvContentPartPr>
          <xdr14:nvPr macro=""/>
          <xdr14:xfrm>
            <a:off x="611640" y="4862519"/>
            <a:ext cx="69120" cy="59760"/>
          </xdr14:xfrm>
        </xdr:contentPart>
      </mc:Choice>
      <mc:Fallback xmlns="">
        <xdr:pic>
          <xdr:nvPicPr>
            <xdr:cNvPr id="112" name="Písanie rukou 111">
              <a:extLst>
                <a:ext uri="{FF2B5EF4-FFF2-40B4-BE49-F238E27FC236}">
                  <a16:creationId xmlns:a16="http://schemas.microsoft.com/office/drawing/2014/main" id="{F45A751B-DDC4-FCCD-EB7A-84906265AB33}"/>
                </a:ext>
              </a:extLst>
            </xdr:cNvPr>
            <xdr:cNvPicPr/>
          </xdr:nvPicPr>
          <xdr:blipFill>
            <a:blip xmlns:r="http://schemas.openxmlformats.org/officeDocument/2006/relationships" r:embed="rId28"/>
            <a:stretch>
              <a:fillRect/>
            </a:stretch>
          </xdr:blipFill>
          <xdr:spPr>
            <a:xfrm>
              <a:off x="605520" y="4856399"/>
              <a:ext cx="81360" cy="72000"/>
            </a:xfrm>
            <a:prstGeom prst="rect">
              <a:avLst/>
            </a:prstGeom>
          </xdr:spPr>
        </xdr:pic>
      </mc:Fallback>
    </mc:AlternateContent>
    <xdr:clientData/>
  </xdr:twoCellAnchor>
  <xdr:twoCellAnchor editAs="oneCell">
    <xdr:from>
      <xdr:col>0</xdr:col>
      <xdr:colOff>409680</xdr:colOff>
      <xdr:row>25</xdr:row>
      <xdr:rowOff>183005</xdr:rowOff>
    </xdr:from>
    <xdr:to>
      <xdr:col>2</xdr:col>
      <xdr:colOff>20846</xdr:colOff>
      <xdr:row>26</xdr:row>
      <xdr:rowOff>160172</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9" name="Písanie rukou 128">
              <a:extLst>
                <a:ext uri="{FF2B5EF4-FFF2-40B4-BE49-F238E27FC236}">
                  <a16:creationId xmlns:a16="http://schemas.microsoft.com/office/drawing/2014/main" id="{7A9079BF-4711-5174-A7EE-A2B2383FA6D2}"/>
                </a:ext>
              </a:extLst>
            </xdr14:cNvPr>
            <xdr14:cNvContentPartPr/>
          </xdr14:nvContentPartPr>
          <xdr14:nvPr macro=""/>
          <xdr14:xfrm>
            <a:off x="409680" y="4819319"/>
            <a:ext cx="832320" cy="168480"/>
          </xdr14:xfrm>
        </xdr:contentPart>
      </mc:Choice>
      <mc:Fallback xmlns="">
        <xdr:pic>
          <xdr:nvPicPr>
            <xdr:cNvPr id="129" name="Písanie rukou 128">
              <a:extLst>
                <a:ext uri="{FF2B5EF4-FFF2-40B4-BE49-F238E27FC236}">
                  <a16:creationId xmlns:a16="http://schemas.microsoft.com/office/drawing/2014/main" id="{7A9079BF-4711-5174-A7EE-A2B2383FA6D2}"/>
                </a:ext>
              </a:extLst>
            </xdr:cNvPr>
            <xdr:cNvPicPr/>
          </xdr:nvPicPr>
          <xdr:blipFill>
            <a:blip xmlns:r="http://schemas.openxmlformats.org/officeDocument/2006/relationships" r:embed="rId30"/>
            <a:stretch>
              <a:fillRect/>
            </a:stretch>
          </xdr:blipFill>
          <xdr:spPr>
            <a:xfrm>
              <a:off x="403560" y="4813199"/>
              <a:ext cx="844560" cy="180720"/>
            </a:xfrm>
            <a:prstGeom prst="rect">
              <a:avLst/>
            </a:prstGeom>
          </xdr:spPr>
        </xdr:pic>
      </mc:Fallback>
    </mc:AlternateContent>
    <xdr:clientData/>
  </xdr:twoCellAnchor>
  <xdr:twoCellAnchor editAs="oneCell">
    <xdr:from>
      <xdr:col>0</xdr:col>
      <xdr:colOff>496440</xdr:colOff>
      <xdr:row>24</xdr:row>
      <xdr:rowOff>54778</xdr:rowOff>
    </xdr:from>
    <xdr:to>
      <xdr:col>1</xdr:col>
      <xdr:colOff>106903</xdr:colOff>
      <xdr:row>25</xdr:row>
      <xdr:rowOff>24605</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0" name="Písanie rukou 129">
              <a:extLst>
                <a:ext uri="{FF2B5EF4-FFF2-40B4-BE49-F238E27FC236}">
                  <a16:creationId xmlns:a16="http://schemas.microsoft.com/office/drawing/2014/main" id="{C845E630-6C67-25C8-33A8-A85EC0F55384}"/>
                </a:ext>
              </a:extLst>
            </xdr14:cNvPr>
            <xdr14:cNvContentPartPr/>
          </xdr14:nvContentPartPr>
          <xdr14:nvPr macro=""/>
          <xdr14:xfrm>
            <a:off x="496440" y="4507919"/>
            <a:ext cx="221040" cy="153000"/>
          </xdr14:xfrm>
        </xdr:contentPart>
      </mc:Choice>
      <mc:Fallback xmlns="">
        <xdr:pic>
          <xdr:nvPicPr>
            <xdr:cNvPr id="130" name="Písanie rukou 129">
              <a:extLst>
                <a:ext uri="{FF2B5EF4-FFF2-40B4-BE49-F238E27FC236}">
                  <a16:creationId xmlns:a16="http://schemas.microsoft.com/office/drawing/2014/main" id="{C845E630-6C67-25C8-33A8-A85EC0F55384}"/>
                </a:ext>
              </a:extLst>
            </xdr:cNvPr>
            <xdr:cNvPicPr/>
          </xdr:nvPicPr>
          <xdr:blipFill>
            <a:blip xmlns:r="http://schemas.openxmlformats.org/officeDocument/2006/relationships" r:embed="rId32"/>
            <a:stretch>
              <a:fillRect/>
            </a:stretch>
          </xdr:blipFill>
          <xdr:spPr>
            <a:xfrm>
              <a:off x="490320" y="4501799"/>
              <a:ext cx="233280" cy="165240"/>
            </a:xfrm>
            <a:prstGeom prst="rect">
              <a:avLst/>
            </a:prstGeom>
          </xdr:spPr>
        </xdr:pic>
      </mc:Fallback>
    </mc:AlternateContent>
    <xdr:clientData/>
  </xdr:twoCellAnchor>
  <xdr:twoCellAnchor editAs="oneCell">
    <xdr:from>
      <xdr:col>1</xdr:col>
      <xdr:colOff>597583</xdr:colOff>
      <xdr:row>20</xdr:row>
      <xdr:rowOff>146310</xdr:rowOff>
    </xdr:from>
    <xdr:to>
      <xdr:col>2</xdr:col>
      <xdr:colOff>164126</xdr:colOff>
      <xdr:row>24</xdr:row>
      <xdr:rowOff>125255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33" name="Písanie rukou 132">
              <a:extLst>
                <a:ext uri="{FF2B5EF4-FFF2-40B4-BE49-F238E27FC236}">
                  <a16:creationId xmlns:a16="http://schemas.microsoft.com/office/drawing/2014/main" id="{974BD775-E5AB-33AF-7D65-499267758EE8}"/>
                </a:ext>
              </a:extLst>
            </xdr14:cNvPr>
            <xdr14:cNvContentPartPr/>
          </xdr14:nvContentPartPr>
          <xdr14:nvPr macro=""/>
          <xdr14:xfrm>
            <a:off x="1208160" y="3866759"/>
            <a:ext cx="177120" cy="727920"/>
          </xdr14:xfrm>
        </xdr:contentPart>
      </mc:Choice>
      <mc:Fallback xmlns="">
        <xdr:pic>
          <xdr:nvPicPr>
            <xdr:cNvPr id="133" name="Písanie rukou 132">
              <a:extLst>
                <a:ext uri="{FF2B5EF4-FFF2-40B4-BE49-F238E27FC236}">
                  <a16:creationId xmlns:a16="http://schemas.microsoft.com/office/drawing/2014/main" id="{974BD775-E5AB-33AF-7D65-499267758EE8}"/>
                </a:ext>
              </a:extLst>
            </xdr:cNvPr>
            <xdr:cNvPicPr/>
          </xdr:nvPicPr>
          <xdr:blipFill>
            <a:blip xmlns:r="http://schemas.openxmlformats.org/officeDocument/2006/relationships" r:embed="rId34"/>
            <a:stretch>
              <a:fillRect/>
            </a:stretch>
          </xdr:blipFill>
          <xdr:spPr>
            <a:xfrm>
              <a:off x="1202040" y="3860639"/>
              <a:ext cx="189360" cy="740160"/>
            </a:xfrm>
            <a:prstGeom prst="rect">
              <a:avLst/>
            </a:prstGeom>
          </xdr:spPr>
        </xdr:pic>
      </mc:Fallback>
    </mc:AlternateContent>
    <xdr:clientData/>
  </xdr:twoCellAnchor>
  <xdr:twoCellAnchor editAs="oneCell">
    <xdr:from>
      <xdr:col>2</xdr:col>
      <xdr:colOff>366086</xdr:colOff>
      <xdr:row>20</xdr:row>
      <xdr:rowOff>117870</xdr:rowOff>
    </xdr:from>
    <xdr:to>
      <xdr:col>2</xdr:col>
      <xdr:colOff>415406</xdr:colOff>
      <xdr:row>24</xdr:row>
      <xdr:rowOff>118055</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135" name="Písanie rukou 134">
              <a:extLst>
                <a:ext uri="{FF2B5EF4-FFF2-40B4-BE49-F238E27FC236}">
                  <a16:creationId xmlns:a16="http://schemas.microsoft.com/office/drawing/2014/main" id="{C62EB366-5722-8919-9CFB-FEB43C8E0A5E}"/>
                </a:ext>
              </a:extLst>
            </xdr14:cNvPr>
            <xdr14:cNvContentPartPr/>
          </xdr14:nvContentPartPr>
          <xdr14:nvPr macro=""/>
          <xdr14:xfrm>
            <a:off x="1587240" y="3838319"/>
            <a:ext cx="49320" cy="749160"/>
          </xdr14:xfrm>
        </xdr:contentPart>
      </mc:Choice>
      <mc:Fallback xmlns="">
        <xdr:pic>
          <xdr:nvPicPr>
            <xdr:cNvPr id="135" name="Písanie rukou 134">
              <a:extLst>
                <a:ext uri="{FF2B5EF4-FFF2-40B4-BE49-F238E27FC236}">
                  <a16:creationId xmlns:a16="http://schemas.microsoft.com/office/drawing/2014/main" id="{C62EB366-5722-8919-9CFB-FEB43C8E0A5E}"/>
                </a:ext>
              </a:extLst>
            </xdr:cNvPr>
            <xdr:cNvPicPr/>
          </xdr:nvPicPr>
          <xdr:blipFill>
            <a:blip xmlns:r="http://schemas.openxmlformats.org/officeDocument/2006/relationships" r:embed="rId36"/>
            <a:stretch>
              <a:fillRect/>
            </a:stretch>
          </xdr:blipFill>
          <xdr:spPr>
            <a:xfrm>
              <a:off x="1581120" y="3832199"/>
              <a:ext cx="61560" cy="761400"/>
            </a:xfrm>
            <a:prstGeom prst="rect">
              <a:avLst/>
            </a:prstGeom>
          </xdr:spPr>
        </xdr:pic>
      </mc:Fallback>
    </mc:AlternateContent>
    <xdr:clientData/>
  </xdr:twoCellAnchor>
  <xdr:twoCellAnchor editAs="oneCell">
    <xdr:from>
      <xdr:col>2</xdr:col>
      <xdr:colOff>724286</xdr:colOff>
      <xdr:row>24</xdr:row>
      <xdr:rowOff>60898</xdr:rowOff>
    </xdr:from>
    <xdr:to>
      <xdr:col>2</xdr:col>
      <xdr:colOff>724646</xdr:colOff>
      <xdr:row>24</xdr:row>
      <xdr:rowOff>63418</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36" name="Písanie rukou 135">
              <a:extLst>
                <a:ext uri="{FF2B5EF4-FFF2-40B4-BE49-F238E27FC236}">
                  <a16:creationId xmlns:a16="http://schemas.microsoft.com/office/drawing/2014/main" id="{BBDA727F-33CB-6A9D-63AB-2ECDA0CA5246}"/>
                </a:ext>
              </a:extLst>
            </xdr14:cNvPr>
            <xdr14:cNvContentPartPr/>
          </xdr14:nvContentPartPr>
          <xdr14:nvPr macro=""/>
          <xdr14:xfrm>
            <a:off x="1945440" y="4514039"/>
            <a:ext cx="360" cy="2520"/>
          </xdr14:xfrm>
        </xdr:contentPart>
      </mc:Choice>
      <mc:Fallback xmlns="">
        <xdr:pic>
          <xdr:nvPicPr>
            <xdr:cNvPr id="136" name="Písanie rukou 135">
              <a:extLst>
                <a:ext uri="{FF2B5EF4-FFF2-40B4-BE49-F238E27FC236}">
                  <a16:creationId xmlns:a16="http://schemas.microsoft.com/office/drawing/2014/main" id="{BBDA727F-33CB-6A9D-63AB-2ECDA0CA5246}"/>
                </a:ext>
              </a:extLst>
            </xdr:cNvPr>
            <xdr:cNvPicPr/>
          </xdr:nvPicPr>
          <xdr:blipFill>
            <a:blip xmlns:r="http://schemas.openxmlformats.org/officeDocument/2006/relationships" r:embed="rId38"/>
            <a:stretch>
              <a:fillRect/>
            </a:stretch>
          </xdr:blipFill>
          <xdr:spPr>
            <a:xfrm>
              <a:off x="1882800" y="4451399"/>
              <a:ext cx="126000" cy="128160"/>
            </a:xfrm>
            <a:prstGeom prst="rect">
              <a:avLst/>
            </a:prstGeom>
          </xdr:spPr>
        </xdr:pic>
      </mc:Fallback>
    </mc:AlternateContent>
    <xdr:clientData/>
  </xdr:twoCellAnchor>
  <xdr:twoCellAnchor editAs="oneCell">
    <xdr:from>
      <xdr:col>2</xdr:col>
      <xdr:colOff>439166</xdr:colOff>
      <xdr:row>21</xdr:row>
      <xdr:rowOff>118657</xdr:rowOff>
    </xdr:from>
    <xdr:to>
      <xdr:col>3</xdr:col>
      <xdr:colOff>479012</xdr:colOff>
      <xdr:row>24</xdr:row>
      <xdr:rowOff>134477</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40" name="Písanie rukou 139">
              <a:extLst>
                <a:ext uri="{FF2B5EF4-FFF2-40B4-BE49-F238E27FC236}">
                  <a16:creationId xmlns:a16="http://schemas.microsoft.com/office/drawing/2014/main" id="{BF72FC6B-40F9-A33E-1775-DD116E207EC5}"/>
                </a:ext>
              </a:extLst>
            </xdr14:cNvPr>
            <xdr14:cNvContentPartPr/>
          </xdr14:nvContentPartPr>
          <xdr14:nvPr macro=""/>
          <xdr14:xfrm>
            <a:off x="1660320" y="4022279"/>
            <a:ext cx="866160" cy="573480"/>
          </xdr14:xfrm>
        </xdr:contentPart>
      </mc:Choice>
      <mc:Fallback xmlns="">
        <xdr:pic>
          <xdr:nvPicPr>
            <xdr:cNvPr id="140" name="Písanie rukou 139">
              <a:extLst>
                <a:ext uri="{FF2B5EF4-FFF2-40B4-BE49-F238E27FC236}">
                  <a16:creationId xmlns:a16="http://schemas.microsoft.com/office/drawing/2014/main" id="{BF72FC6B-40F9-A33E-1775-DD116E207EC5}"/>
                </a:ext>
              </a:extLst>
            </xdr:cNvPr>
            <xdr:cNvPicPr/>
          </xdr:nvPicPr>
          <xdr:blipFill>
            <a:blip xmlns:r="http://schemas.openxmlformats.org/officeDocument/2006/relationships" r:embed="rId40"/>
            <a:stretch>
              <a:fillRect/>
            </a:stretch>
          </xdr:blipFill>
          <xdr:spPr>
            <a:xfrm>
              <a:off x="1624320" y="3986639"/>
              <a:ext cx="937800" cy="645120"/>
            </a:xfrm>
            <a:prstGeom prst="rect">
              <a:avLst/>
            </a:prstGeom>
          </xdr:spPr>
        </xdr:pic>
      </mc:Fallback>
    </mc:AlternateContent>
    <xdr:clientData/>
  </xdr:twoCellAnchor>
  <xdr:twoCellAnchor editAs="oneCell">
    <xdr:from>
      <xdr:col>0</xdr:col>
      <xdr:colOff>472680</xdr:colOff>
      <xdr:row>21</xdr:row>
      <xdr:rowOff>58177</xdr:rowOff>
    </xdr:from>
    <xdr:to>
      <xdr:col>2</xdr:col>
      <xdr:colOff>97526</xdr:colOff>
      <xdr:row>24</xdr:row>
      <xdr:rowOff>157877</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41" name="Písanie rukou 140">
              <a:extLst>
                <a:ext uri="{FF2B5EF4-FFF2-40B4-BE49-F238E27FC236}">
                  <a16:creationId xmlns:a16="http://schemas.microsoft.com/office/drawing/2014/main" id="{A6DA13BA-6700-0B13-B8D8-3997F54F6940}"/>
                </a:ext>
              </a:extLst>
            </xdr14:cNvPr>
            <xdr14:cNvContentPartPr/>
          </xdr14:nvContentPartPr>
          <xdr14:nvPr macro=""/>
          <xdr14:xfrm>
            <a:off x="472680" y="3961799"/>
            <a:ext cx="846000" cy="657360"/>
          </xdr14:xfrm>
        </xdr:contentPart>
      </mc:Choice>
      <mc:Fallback xmlns="">
        <xdr:pic>
          <xdr:nvPicPr>
            <xdr:cNvPr id="141" name="Písanie rukou 140">
              <a:extLst>
                <a:ext uri="{FF2B5EF4-FFF2-40B4-BE49-F238E27FC236}">
                  <a16:creationId xmlns:a16="http://schemas.microsoft.com/office/drawing/2014/main" id="{A6DA13BA-6700-0B13-B8D8-3997F54F6940}"/>
                </a:ext>
              </a:extLst>
            </xdr:cNvPr>
            <xdr:cNvPicPr/>
          </xdr:nvPicPr>
          <xdr:blipFill>
            <a:blip xmlns:r="http://schemas.openxmlformats.org/officeDocument/2006/relationships" r:embed="rId42"/>
            <a:stretch>
              <a:fillRect/>
            </a:stretch>
          </xdr:blipFill>
          <xdr:spPr>
            <a:xfrm>
              <a:off x="436680" y="3925799"/>
              <a:ext cx="917640" cy="729000"/>
            </a:xfrm>
            <a:prstGeom prst="rect">
              <a:avLst/>
            </a:prstGeom>
          </xdr:spPr>
        </xdr:pic>
      </mc:Fallback>
    </mc:AlternateContent>
    <xdr:clientData/>
  </xdr:twoCellAnchor>
  <xdr:twoCellAnchor editAs="oneCell">
    <xdr:from>
      <xdr:col>1</xdr:col>
      <xdr:colOff>509023</xdr:colOff>
      <xdr:row>22</xdr:row>
      <xdr:rowOff>144284</xdr:rowOff>
    </xdr:from>
    <xdr:to>
      <xdr:col>2</xdr:col>
      <xdr:colOff>54326</xdr:colOff>
      <xdr:row>24</xdr:row>
      <xdr:rowOff>48797</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45" name="Písanie rukou 144">
              <a:extLst>
                <a:ext uri="{FF2B5EF4-FFF2-40B4-BE49-F238E27FC236}">
                  <a16:creationId xmlns:a16="http://schemas.microsoft.com/office/drawing/2014/main" id="{B3F6C49D-E3D5-E288-87B4-8CABAE652A72}"/>
                </a:ext>
              </a:extLst>
            </xdr14:cNvPr>
            <xdr14:cNvContentPartPr/>
          </xdr14:nvContentPartPr>
          <xdr14:nvPr macro=""/>
          <xdr14:xfrm>
            <a:off x="1119600" y="4231079"/>
            <a:ext cx="155880" cy="279000"/>
          </xdr14:xfrm>
        </xdr:contentPart>
      </mc:Choice>
      <mc:Fallback xmlns="">
        <xdr:pic>
          <xdr:nvPicPr>
            <xdr:cNvPr id="145" name="Písanie rukou 144">
              <a:extLst>
                <a:ext uri="{FF2B5EF4-FFF2-40B4-BE49-F238E27FC236}">
                  <a16:creationId xmlns:a16="http://schemas.microsoft.com/office/drawing/2014/main" id="{B3F6C49D-E3D5-E288-87B4-8CABAE652A72}"/>
                </a:ext>
              </a:extLst>
            </xdr:cNvPr>
            <xdr:cNvPicPr/>
          </xdr:nvPicPr>
          <xdr:blipFill>
            <a:blip xmlns:r="http://schemas.openxmlformats.org/officeDocument/2006/relationships" r:embed="rId44"/>
            <a:stretch>
              <a:fillRect/>
            </a:stretch>
          </xdr:blipFill>
          <xdr:spPr>
            <a:xfrm>
              <a:off x="1083600" y="4195079"/>
              <a:ext cx="227520" cy="350640"/>
            </a:xfrm>
            <a:prstGeom prst="rect">
              <a:avLst/>
            </a:prstGeom>
          </xdr:spPr>
        </xdr:pic>
      </mc:Fallback>
    </mc:AlternateContent>
    <xdr:clientData/>
  </xdr:twoCellAnchor>
  <xdr:twoCellAnchor editAs="oneCell">
    <xdr:from>
      <xdr:col>2</xdr:col>
      <xdr:colOff>764966</xdr:colOff>
      <xdr:row>21</xdr:row>
      <xdr:rowOff>158617</xdr:rowOff>
    </xdr:from>
    <xdr:to>
      <xdr:col>3</xdr:col>
      <xdr:colOff>220892</xdr:colOff>
      <xdr:row>22</xdr:row>
      <xdr:rowOff>155804</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71" name="Písanie rukou 170">
              <a:extLst>
                <a:ext uri="{FF2B5EF4-FFF2-40B4-BE49-F238E27FC236}">
                  <a16:creationId xmlns:a16="http://schemas.microsoft.com/office/drawing/2014/main" id="{395EA595-48D0-695B-AC1C-4549ECED6A55}"/>
                </a:ext>
              </a:extLst>
            </xdr14:cNvPr>
            <xdr14:cNvContentPartPr/>
          </xdr14:nvContentPartPr>
          <xdr14:nvPr macro=""/>
          <xdr14:xfrm>
            <a:off x="1986120" y="4062239"/>
            <a:ext cx="282240" cy="180360"/>
          </xdr14:xfrm>
        </xdr:contentPart>
      </mc:Choice>
      <mc:Fallback xmlns="">
        <xdr:pic>
          <xdr:nvPicPr>
            <xdr:cNvPr id="171" name="Písanie rukou 170">
              <a:extLst>
                <a:ext uri="{FF2B5EF4-FFF2-40B4-BE49-F238E27FC236}">
                  <a16:creationId xmlns:a16="http://schemas.microsoft.com/office/drawing/2014/main" id="{395EA595-48D0-695B-AC1C-4549ECED6A55}"/>
                </a:ext>
              </a:extLst>
            </xdr:cNvPr>
            <xdr:cNvPicPr/>
          </xdr:nvPicPr>
          <xdr:blipFill>
            <a:blip xmlns:r="http://schemas.openxmlformats.org/officeDocument/2006/relationships" r:embed="rId46"/>
            <a:stretch>
              <a:fillRect/>
            </a:stretch>
          </xdr:blipFill>
          <xdr:spPr>
            <a:xfrm>
              <a:off x="1979992" y="4056119"/>
              <a:ext cx="294496" cy="192600"/>
            </a:xfrm>
            <a:prstGeom prst="rect">
              <a:avLst/>
            </a:prstGeom>
          </xdr:spPr>
        </xdr:pic>
      </mc:Fallback>
    </mc:AlternateContent>
    <xdr:clientData/>
  </xdr:twoCellAnchor>
  <xdr:twoCellAnchor editAs="oneCell">
    <xdr:from>
      <xdr:col>0</xdr:col>
      <xdr:colOff>561600</xdr:colOff>
      <xdr:row>21</xdr:row>
      <xdr:rowOff>126217</xdr:rowOff>
    </xdr:from>
    <xdr:to>
      <xdr:col>1</xdr:col>
      <xdr:colOff>219583</xdr:colOff>
      <xdr:row>22</xdr:row>
      <xdr:rowOff>178124</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76" name="Písanie rukou 175">
              <a:extLst>
                <a:ext uri="{FF2B5EF4-FFF2-40B4-BE49-F238E27FC236}">
                  <a16:creationId xmlns:a16="http://schemas.microsoft.com/office/drawing/2014/main" id="{85E707D0-9F7E-3D14-D20F-193BA993F1AF}"/>
                </a:ext>
              </a:extLst>
            </xdr14:cNvPr>
            <xdr14:cNvContentPartPr/>
          </xdr14:nvContentPartPr>
          <xdr14:nvPr macro=""/>
          <xdr14:xfrm>
            <a:off x="561600" y="4029839"/>
            <a:ext cx="268560" cy="235080"/>
          </xdr14:xfrm>
        </xdr:contentPart>
      </mc:Choice>
      <mc:Fallback xmlns="">
        <xdr:pic>
          <xdr:nvPicPr>
            <xdr:cNvPr id="176" name="Písanie rukou 175">
              <a:extLst>
                <a:ext uri="{FF2B5EF4-FFF2-40B4-BE49-F238E27FC236}">
                  <a16:creationId xmlns:a16="http://schemas.microsoft.com/office/drawing/2014/main" id="{85E707D0-9F7E-3D14-D20F-193BA993F1AF}"/>
                </a:ext>
              </a:extLst>
            </xdr:cNvPr>
            <xdr:cNvPicPr/>
          </xdr:nvPicPr>
          <xdr:blipFill>
            <a:blip xmlns:r="http://schemas.openxmlformats.org/officeDocument/2006/relationships" r:embed="rId48"/>
            <a:stretch>
              <a:fillRect/>
            </a:stretch>
          </xdr:blipFill>
          <xdr:spPr>
            <a:xfrm>
              <a:off x="555488" y="4023728"/>
              <a:ext cx="280784" cy="247301"/>
            </a:xfrm>
            <a:prstGeom prst="rect">
              <a:avLst/>
            </a:prstGeom>
          </xdr:spPr>
        </xdr:pic>
      </mc:Fallback>
    </mc:AlternateContent>
    <xdr:clientData/>
  </xdr:twoCellAnchor>
  <xdr:twoCellAnchor editAs="oneCell">
    <xdr:from>
      <xdr:col>0</xdr:col>
      <xdr:colOff>353520</xdr:colOff>
      <xdr:row>28</xdr:row>
      <xdr:rowOff>125899</xdr:rowOff>
    </xdr:from>
    <xdr:to>
      <xdr:col>2</xdr:col>
      <xdr:colOff>94646</xdr:colOff>
      <xdr:row>29</xdr:row>
      <xdr:rowOff>129565</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88" name="Písanie rukou 187">
              <a:extLst>
                <a:ext uri="{FF2B5EF4-FFF2-40B4-BE49-F238E27FC236}">
                  <a16:creationId xmlns:a16="http://schemas.microsoft.com/office/drawing/2014/main" id="{574A1E76-82B3-9392-92B7-17B8C6472A43}"/>
                </a:ext>
              </a:extLst>
            </xdr14:cNvPr>
            <xdr14:cNvContentPartPr/>
          </xdr14:nvContentPartPr>
          <xdr14:nvPr macro=""/>
          <xdr14:xfrm>
            <a:off x="353520" y="5311732"/>
            <a:ext cx="962280" cy="186840"/>
          </xdr14:xfrm>
        </xdr:contentPart>
      </mc:Choice>
      <mc:Fallback xmlns="">
        <xdr:pic>
          <xdr:nvPicPr>
            <xdr:cNvPr id="188" name="Písanie rukou 187">
              <a:extLst>
                <a:ext uri="{FF2B5EF4-FFF2-40B4-BE49-F238E27FC236}">
                  <a16:creationId xmlns:a16="http://schemas.microsoft.com/office/drawing/2014/main" id="{574A1E76-82B3-9392-92B7-17B8C6472A43}"/>
                </a:ext>
              </a:extLst>
            </xdr:cNvPr>
            <xdr:cNvPicPr/>
          </xdr:nvPicPr>
          <xdr:blipFill>
            <a:blip xmlns:r="http://schemas.openxmlformats.org/officeDocument/2006/relationships" r:embed="rId50"/>
            <a:stretch>
              <a:fillRect/>
            </a:stretch>
          </xdr:blipFill>
          <xdr:spPr>
            <a:xfrm>
              <a:off x="347400" y="5305612"/>
              <a:ext cx="974520" cy="199080"/>
            </a:xfrm>
            <a:prstGeom prst="rect">
              <a:avLst/>
            </a:prstGeom>
          </xdr:spPr>
        </xdr:pic>
      </mc:Fallback>
    </mc:AlternateContent>
    <xdr:clientData/>
  </xdr:twoCellAnchor>
  <xdr:twoCellAnchor editAs="oneCell">
    <xdr:from>
      <xdr:col>2</xdr:col>
      <xdr:colOff>190406</xdr:colOff>
      <xdr:row>28</xdr:row>
      <xdr:rowOff>121939</xdr:rowOff>
    </xdr:from>
    <xdr:to>
      <xdr:col>3</xdr:col>
      <xdr:colOff>94892</xdr:colOff>
      <xdr:row>29</xdr:row>
      <xdr:rowOff>166645</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98" name="Písanie rukou 197">
              <a:extLst>
                <a:ext uri="{FF2B5EF4-FFF2-40B4-BE49-F238E27FC236}">
                  <a16:creationId xmlns:a16="http://schemas.microsoft.com/office/drawing/2014/main" id="{5A5671A9-C546-8820-FBFD-32D95F213D4D}"/>
                </a:ext>
              </a:extLst>
            </xdr14:cNvPr>
            <xdr14:cNvContentPartPr/>
          </xdr14:nvContentPartPr>
          <xdr14:nvPr macro=""/>
          <xdr14:xfrm>
            <a:off x="1411560" y="5307772"/>
            <a:ext cx="730800" cy="227880"/>
          </xdr14:xfrm>
        </xdr:contentPart>
      </mc:Choice>
      <mc:Fallback xmlns="">
        <xdr:pic>
          <xdr:nvPicPr>
            <xdr:cNvPr id="198" name="Písanie rukou 197">
              <a:extLst>
                <a:ext uri="{FF2B5EF4-FFF2-40B4-BE49-F238E27FC236}">
                  <a16:creationId xmlns:a16="http://schemas.microsoft.com/office/drawing/2014/main" id="{5A5671A9-C546-8820-FBFD-32D95F213D4D}"/>
                </a:ext>
              </a:extLst>
            </xdr:cNvPr>
            <xdr:cNvPicPr/>
          </xdr:nvPicPr>
          <xdr:blipFill>
            <a:blip xmlns:r="http://schemas.openxmlformats.org/officeDocument/2006/relationships" r:embed="rId52"/>
            <a:stretch>
              <a:fillRect/>
            </a:stretch>
          </xdr:blipFill>
          <xdr:spPr>
            <a:xfrm>
              <a:off x="1405440" y="5301652"/>
              <a:ext cx="743040" cy="240120"/>
            </a:xfrm>
            <a:prstGeom prst="rect">
              <a:avLst/>
            </a:prstGeom>
          </xdr:spPr>
        </xdr:pic>
      </mc:Fallback>
    </mc:AlternateContent>
    <xdr:clientData/>
  </xdr:twoCellAnchor>
  <xdr:twoCellAnchor editAs="oneCell">
    <xdr:from>
      <xdr:col>0</xdr:col>
      <xdr:colOff>317520</xdr:colOff>
      <xdr:row>30</xdr:row>
      <xdr:rowOff>40671</xdr:rowOff>
    </xdr:from>
    <xdr:to>
      <xdr:col>0</xdr:col>
      <xdr:colOff>586440</xdr:colOff>
      <xdr:row>31</xdr:row>
      <xdr:rowOff>45778</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207" name="Písanie rukou 206">
              <a:extLst>
                <a:ext uri="{FF2B5EF4-FFF2-40B4-BE49-F238E27FC236}">
                  <a16:creationId xmlns:a16="http://schemas.microsoft.com/office/drawing/2014/main" id="{2D904824-45B3-EA8A-9271-B51D3863EB3F}"/>
                </a:ext>
              </a:extLst>
            </xdr14:cNvPr>
            <xdr14:cNvContentPartPr/>
          </xdr14:nvContentPartPr>
          <xdr14:nvPr macro=""/>
          <xdr14:xfrm>
            <a:off x="317520" y="5592850"/>
            <a:ext cx="268920" cy="188280"/>
          </xdr14:xfrm>
        </xdr:contentPart>
      </mc:Choice>
      <mc:Fallback xmlns="">
        <xdr:pic>
          <xdr:nvPicPr>
            <xdr:cNvPr id="207" name="Písanie rukou 206">
              <a:extLst>
                <a:ext uri="{FF2B5EF4-FFF2-40B4-BE49-F238E27FC236}">
                  <a16:creationId xmlns:a16="http://schemas.microsoft.com/office/drawing/2014/main" id="{2D904824-45B3-EA8A-9271-B51D3863EB3F}"/>
                </a:ext>
              </a:extLst>
            </xdr:cNvPr>
            <xdr:cNvPicPr/>
          </xdr:nvPicPr>
          <xdr:blipFill>
            <a:blip xmlns:r="http://schemas.openxmlformats.org/officeDocument/2006/relationships" r:embed="rId54"/>
            <a:stretch>
              <a:fillRect/>
            </a:stretch>
          </xdr:blipFill>
          <xdr:spPr>
            <a:xfrm>
              <a:off x="311408" y="5586742"/>
              <a:ext cx="281144" cy="200497"/>
            </a:xfrm>
            <a:prstGeom prst="rect">
              <a:avLst/>
            </a:prstGeom>
          </xdr:spPr>
        </xdr:pic>
      </mc:Fallback>
    </mc:AlternateContent>
    <xdr:clientData/>
  </xdr:twoCellAnchor>
  <xdr:twoCellAnchor editAs="oneCell">
    <xdr:from>
      <xdr:col>1</xdr:col>
      <xdr:colOff>56863</xdr:colOff>
      <xdr:row>30</xdr:row>
      <xdr:rowOff>84951</xdr:rowOff>
    </xdr:from>
    <xdr:to>
      <xdr:col>2</xdr:col>
      <xdr:colOff>52166</xdr:colOff>
      <xdr:row>31</xdr:row>
      <xdr:rowOff>68818</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217" name="Písanie rukou 216">
              <a:extLst>
                <a:ext uri="{FF2B5EF4-FFF2-40B4-BE49-F238E27FC236}">
                  <a16:creationId xmlns:a16="http://schemas.microsoft.com/office/drawing/2014/main" id="{46C3F5AF-A694-4F63-942C-5DBD3DF3DF0A}"/>
                </a:ext>
              </a:extLst>
            </xdr14:cNvPr>
            <xdr14:cNvContentPartPr/>
          </xdr14:nvContentPartPr>
          <xdr14:nvPr macro=""/>
          <xdr14:xfrm>
            <a:off x="667440" y="5637130"/>
            <a:ext cx="605880" cy="167040"/>
          </xdr14:xfrm>
        </xdr:contentPart>
      </mc:Choice>
      <mc:Fallback xmlns="">
        <xdr:pic>
          <xdr:nvPicPr>
            <xdr:cNvPr id="217" name="Písanie rukou 216">
              <a:extLst>
                <a:ext uri="{FF2B5EF4-FFF2-40B4-BE49-F238E27FC236}">
                  <a16:creationId xmlns:a16="http://schemas.microsoft.com/office/drawing/2014/main" id="{46C3F5AF-A694-4F63-942C-5DBD3DF3DF0A}"/>
                </a:ext>
              </a:extLst>
            </xdr:cNvPr>
            <xdr:cNvPicPr/>
          </xdr:nvPicPr>
          <xdr:blipFill>
            <a:blip xmlns:r="http://schemas.openxmlformats.org/officeDocument/2006/relationships" r:embed="rId56"/>
            <a:stretch>
              <a:fillRect/>
            </a:stretch>
          </xdr:blipFill>
          <xdr:spPr>
            <a:xfrm>
              <a:off x="661324" y="5631010"/>
              <a:ext cx="618113" cy="179280"/>
            </a:xfrm>
            <a:prstGeom prst="rect">
              <a:avLst/>
            </a:prstGeom>
          </xdr:spPr>
        </xdr:pic>
      </mc:Fallback>
    </mc:AlternateContent>
    <xdr:clientData/>
  </xdr:twoCellAnchor>
  <xdr:twoCellAnchor editAs="oneCell">
    <xdr:from>
      <xdr:col>2</xdr:col>
      <xdr:colOff>260606</xdr:colOff>
      <xdr:row>30</xdr:row>
      <xdr:rowOff>3951</xdr:rowOff>
    </xdr:from>
    <xdr:to>
      <xdr:col>2</xdr:col>
      <xdr:colOff>629246</xdr:colOff>
      <xdr:row>31</xdr:row>
      <xdr:rowOff>131098</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218" name="Písanie rukou 217">
              <a:extLst>
                <a:ext uri="{FF2B5EF4-FFF2-40B4-BE49-F238E27FC236}">
                  <a16:creationId xmlns:a16="http://schemas.microsoft.com/office/drawing/2014/main" id="{D79355ED-A5CA-2E1F-E5D2-8E5E135416EA}"/>
                </a:ext>
              </a:extLst>
            </xdr14:cNvPr>
            <xdr14:cNvContentPartPr/>
          </xdr14:nvContentPartPr>
          <xdr14:nvPr macro=""/>
          <xdr14:xfrm>
            <a:off x="1481760" y="5556130"/>
            <a:ext cx="368640" cy="310320"/>
          </xdr14:xfrm>
        </xdr:contentPart>
      </mc:Choice>
      <mc:Fallback xmlns="">
        <xdr:pic>
          <xdr:nvPicPr>
            <xdr:cNvPr id="218" name="Písanie rukou 217">
              <a:extLst>
                <a:ext uri="{FF2B5EF4-FFF2-40B4-BE49-F238E27FC236}">
                  <a16:creationId xmlns:a16="http://schemas.microsoft.com/office/drawing/2014/main" id="{D79355ED-A5CA-2E1F-E5D2-8E5E135416EA}"/>
                </a:ext>
              </a:extLst>
            </xdr:cNvPr>
            <xdr:cNvPicPr/>
          </xdr:nvPicPr>
          <xdr:blipFill>
            <a:blip xmlns:r="http://schemas.openxmlformats.org/officeDocument/2006/relationships" r:embed="rId58"/>
            <a:stretch>
              <a:fillRect/>
            </a:stretch>
          </xdr:blipFill>
          <xdr:spPr>
            <a:xfrm>
              <a:off x="1475640" y="5550010"/>
              <a:ext cx="380880" cy="322560"/>
            </a:xfrm>
            <a:prstGeom prst="rect">
              <a:avLst/>
            </a:prstGeom>
          </xdr:spPr>
        </xdr:pic>
      </mc:Fallback>
    </mc:AlternateContent>
    <xdr:clientData/>
  </xdr:twoCellAnchor>
  <xdr:twoCellAnchor editAs="oneCell">
    <xdr:from>
      <xdr:col>0</xdr:col>
      <xdr:colOff>340560</xdr:colOff>
      <xdr:row>32</xdr:row>
      <xdr:rowOff>37070</xdr:rowOff>
    </xdr:from>
    <xdr:to>
      <xdr:col>0</xdr:col>
      <xdr:colOff>435600</xdr:colOff>
      <xdr:row>33</xdr:row>
      <xdr:rowOff>28497</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220" name="Písanie rukou 219">
              <a:extLst>
                <a:ext uri="{FF2B5EF4-FFF2-40B4-BE49-F238E27FC236}">
                  <a16:creationId xmlns:a16="http://schemas.microsoft.com/office/drawing/2014/main" id="{8F358AB7-2114-FDD9-9F98-034B49B784A3}"/>
                </a:ext>
              </a:extLst>
            </xdr14:cNvPr>
            <xdr14:cNvContentPartPr/>
          </xdr14:nvContentPartPr>
          <xdr14:nvPr macro=""/>
          <xdr14:xfrm>
            <a:off x="340560" y="5955596"/>
            <a:ext cx="95040" cy="174600"/>
          </xdr14:xfrm>
        </xdr:contentPart>
      </mc:Choice>
      <mc:Fallback xmlns="">
        <xdr:pic>
          <xdr:nvPicPr>
            <xdr:cNvPr id="220" name="Písanie rukou 219">
              <a:extLst>
                <a:ext uri="{FF2B5EF4-FFF2-40B4-BE49-F238E27FC236}">
                  <a16:creationId xmlns:a16="http://schemas.microsoft.com/office/drawing/2014/main" id="{8F358AB7-2114-FDD9-9F98-034B49B784A3}"/>
                </a:ext>
              </a:extLst>
            </xdr:cNvPr>
            <xdr:cNvPicPr/>
          </xdr:nvPicPr>
          <xdr:blipFill>
            <a:blip xmlns:r="http://schemas.openxmlformats.org/officeDocument/2006/relationships" r:embed="rId60"/>
            <a:stretch>
              <a:fillRect/>
            </a:stretch>
          </xdr:blipFill>
          <xdr:spPr>
            <a:xfrm>
              <a:off x="334440" y="5949476"/>
              <a:ext cx="107280" cy="186840"/>
            </a:xfrm>
            <a:prstGeom prst="rect">
              <a:avLst/>
            </a:prstGeom>
          </xdr:spPr>
        </xdr:pic>
      </mc:Fallback>
    </mc:AlternateContent>
    <xdr:clientData/>
  </xdr:twoCellAnchor>
  <xdr:twoCellAnchor editAs="oneCell">
    <xdr:from>
      <xdr:col>1</xdr:col>
      <xdr:colOff>31303</xdr:colOff>
      <xdr:row>31</xdr:row>
      <xdr:rowOff>178843</xdr:rowOff>
    </xdr:from>
    <xdr:to>
      <xdr:col>1</xdr:col>
      <xdr:colOff>133903</xdr:colOff>
      <xdr:row>33</xdr:row>
      <xdr:rowOff>72777</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225" name="Písanie rukou 224">
              <a:extLst>
                <a:ext uri="{FF2B5EF4-FFF2-40B4-BE49-F238E27FC236}">
                  <a16:creationId xmlns:a16="http://schemas.microsoft.com/office/drawing/2014/main" id="{ED03E428-33D7-6F6E-940E-DC0A2E4F1A14}"/>
                </a:ext>
              </a:extLst>
            </xdr14:cNvPr>
            <xdr14:cNvContentPartPr/>
          </xdr14:nvContentPartPr>
          <xdr14:nvPr macro=""/>
          <xdr14:xfrm>
            <a:off x="641880" y="5914196"/>
            <a:ext cx="102600" cy="260280"/>
          </xdr14:xfrm>
        </xdr:contentPart>
      </mc:Choice>
      <mc:Fallback xmlns="">
        <xdr:pic>
          <xdr:nvPicPr>
            <xdr:cNvPr id="225" name="Písanie rukou 224">
              <a:extLst>
                <a:ext uri="{FF2B5EF4-FFF2-40B4-BE49-F238E27FC236}">
                  <a16:creationId xmlns:a16="http://schemas.microsoft.com/office/drawing/2014/main" id="{ED03E428-33D7-6F6E-940E-DC0A2E4F1A14}"/>
                </a:ext>
              </a:extLst>
            </xdr:cNvPr>
            <xdr:cNvPicPr/>
          </xdr:nvPicPr>
          <xdr:blipFill>
            <a:blip xmlns:r="http://schemas.openxmlformats.org/officeDocument/2006/relationships" r:embed="rId62"/>
            <a:stretch>
              <a:fillRect/>
            </a:stretch>
          </xdr:blipFill>
          <xdr:spPr>
            <a:xfrm>
              <a:off x="635760" y="5908076"/>
              <a:ext cx="114840" cy="272520"/>
            </a:xfrm>
            <a:prstGeom prst="rect">
              <a:avLst/>
            </a:prstGeom>
          </xdr:spPr>
        </xdr:pic>
      </mc:Fallback>
    </mc:AlternateContent>
    <xdr:clientData/>
  </xdr:twoCellAnchor>
  <xdr:twoCellAnchor editAs="oneCell">
    <xdr:from>
      <xdr:col>1</xdr:col>
      <xdr:colOff>362143</xdr:colOff>
      <xdr:row>32</xdr:row>
      <xdr:rowOff>44270</xdr:rowOff>
    </xdr:from>
    <xdr:to>
      <xdr:col>1</xdr:col>
      <xdr:colOff>505423</xdr:colOff>
      <xdr:row>33</xdr:row>
      <xdr:rowOff>13377</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228" name="Písanie rukou 227">
              <a:extLst>
                <a:ext uri="{FF2B5EF4-FFF2-40B4-BE49-F238E27FC236}">
                  <a16:creationId xmlns:a16="http://schemas.microsoft.com/office/drawing/2014/main" id="{29882594-F430-B05A-64B7-A488C0FD825F}"/>
                </a:ext>
              </a:extLst>
            </xdr14:cNvPr>
            <xdr14:cNvContentPartPr/>
          </xdr14:nvContentPartPr>
          <xdr14:nvPr macro=""/>
          <xdr14:xfrm>
            <a:off x="972720" y="5962796"/>
            <a:ext cx="143280" cy="152280"/>
          </xdr14:xfrm>
        </xdr:contentPart>
      </mc:Choice>
      <mc:Fallback xmlns="">
        <xdr:pic>
          <xdr:nvPicPr>
            <xdr:cNvPr id="228" name="Písanie rukou 227">
              <a:extLst>
                <a:ext uri="{FF2B5EF4-FFF2-40B4-BE49-F238E27FC236}">
                  <a16:creationId xmlns:a16="http://schemas.microsoft.com/office/drawing/2014/main" id="{29882594-F430-B05A-64B7-A488C0FD825F}"/>
                </a:ext>
              </a:extLst>
            </xdr:cNvPr>
            <xdr:cNvPicPr/>
          </xdr:nvPicPr>
          <xdr:blipFill>
            <a:blip xmlns:r="http://schemas.openxmlformats.org/officeDocument/2006/relationships" r:embed="rId64"/>
            <a:stretch>
              <a:fillRect/>
            </a:stretch>
          </xdr:blipFill>
          <xdr:spPr>
            <a:xfrm>
              <a:off x="966600" y="5956676"/>
              <a:ext cx="155520" cy="164520"/>
            </a:xfrm>
            <a:prstGeom prst="rect">
              <a:avLst/>
            </a:prstGeom>
          </xdr:spPr>
        </xdr:pic>
      </mc:Fallback>
    </mc:AlternateContent>
    <xdr:clientData/>
  </xdr:twoCellAnchor>
  <xdr:twoCellAnchor editAs="oneCell">
    <xdr:from>
      <xdr:col>2</xdr:col>
      <xdr:colOff>150446</xdr:colOff>
      <xdr:row>31</xdr:row>
      <xdr:rowOff>81643</xdr:rowOff>
    </xdr:from>
    <xdr:to>
      <xdr:col>2</xdr:col>
      <xdr:colOff>584246</xdr:colOff>
      <xdr:row>33</xdr:row>
      <xdr:rowOff>55497</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229" name="Písanie rukou 228">
              <a:extLst>
                <a:ext uri="{FF2B5EF4-FFF2-40B4-BE49-F238E27FC236}">
                  <a16:creationId xmlns:a16="http://schemas.microsoft.com/office/drawing/2014/main" id="{A47FCCB9-7644-42B7-D393-0F0877C159A8}"/>
                </a:ext>
              </a:extLst>
            </xdr14:cNvPr>
            <xdr14:cNvContentPartPr/>
          </xdr14:nvContentPartPr>
          <xdr14:nvPr macro=""/>
          <xdr14:xfrm>
            <a:off x="1371600" y="5816996"/>
            <a:ext cx="433800" cy="340200"/>
          </xdr14:xfrm>
        </xdr:contentPart>
      </mc:Choice>
      <mc:Fallback xmlns="">
        <xdr:pic>
          <xdr:nvPicPr>
            <xdr:cNvPr id="229" name="Písanie rukou 228">
              <a:extLst>
                <a:ext uri="{FF2B5EF4-FFF2-40B4-BE49-F238E27FC236}">
                  <a16:creationId xmlns:a16="http://schemas.microsoft.com/office/drawing/2014/main" id="{A47FCCB9-7644-42B7-D393-0F0877C159A8}"/>
                </a:ext>
              </a:extLst>
            </xdr:cNvPr>
            <xdr:cNvPicPr/>
          </xdr:nvPicPr>
          <xdr:blipFill>
            <a:blip xmlns:r="http://schemas.openxmlformats.org/officeDocument/2006/relationships" r:embed="rId66"/>
            <a:stretch>
              <a:fillRect/>
            </a:stretch>
          </xdr:blipFill>
          <xdr:spPr>
            <a:xfrm>
              <a:off x="1365480" y="5810876"/>
              <a:ext cx="446040" cy="352440"/>
            </a:xfrm>
            <a:prstGeom prst="rect">
              <a:avLst/>
            </a:prstGeom>
          </xdr:spPr>
        </xdr:pic>
      </mc:Fallback>
    </mc:AlternateContent>
    <xdr:clientData/>
  </xdr:twoCellAnchor>
  <xdr:twoCellAnchor editAs="oneCell">
    <xdr:from>
      <xdr:col>2</xdr:col>
      <xdr:colOff>753086</xdr:colOff>
      <xdr:row>26</xdr:row>
      <xdr:rowOff>5267</xdr:rowOff>
    </xdr:from>
    <xdr:to>
      <xdr:col>7</xdr:col>
      <xdr:colOff>445464</xdr:colOff>
      <xdr:row>32</xdr:row>
      <xdr:rowOff>142468</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236" name="Písanie rukou 235">
              <a:extLst>
                <a:ext uri="{FF2B5EF4-FFF2-40B4-BE49-F238E27FC236}">
                  <a16:creationId xmlns:a16="http://schemas.microsoft.com/office/drawing/2014/main" id="{E5DC84DB-17C2-46E7-DEAD-330CDA4A5B04}"/>
                </a:ext>
              </a:extLst>
            </xdr14:cNvPr>
            <xdr14:cNvContentPartPr/>
          </xdr14:nvContentPartPr>
          <xdr14:nvPr macro=""/>
          <xdr14:xfrm>
            <a:off x="1974240" y="4841036"/>
            <a:ext cx="2961000" cy="1236240"/>
          </xdr14:xfrm>
        </xdr:contentPart>
      </mc:Choice>
      <mc:Fallback xmlns="">
        <xdr:pic>
          <xdr:nvPicPr>
            <xdr:cNvPr id="236" name="Písanie rukou 235">
              <a:extLst>
                <a:ext uri="{FF2B5EF4-FFF2-40B4-BE49-F238E27FC236}">
                  <a16:creationId xmlns:a16="http://schemas.microsoft.com/office/drawing/2014/main" id="{E5DC84DB-17C2-46E7-DEAD-330CDA4A5B04}"/>
                </a:ext>
              </a:extLst>
            </xdr:cNvPr>
            <xdr:cNvPicPr/>
          </xdr:nvPicPr>
          <xdr:blipFill>
            <a:blip xmlns:r="http://schemas.openxmlformats.org/officeDocument/2006/relationships" r:embed="rId68"/>
            <a:stretch>
              <a:fillRect/>
            </a:stretch>
          </xdr:blipFill>
          <xdr:spPr>
            <a:xfrm>
              <a:off x="1968132" y="4835012"/>
              <a:ext cx="2973216" cy="1248287"/>
            </a:xfrm>
            <a:prstGeom prst="rect">
              <a:avLst/>
            </a:prstGeom>
          </xdr:spPr>
        </xdr:pic>
      </mc:Fallback>
    </mc:AlternateContent>
    <xdr:clientData/>
  </xdr:twoCellAnchor>
  <xdr:twoCellAnchor editAs="oneCell">
    <xdr:from>
      <xdr:col>7</xdr:col>
      <xdr:colOff>447624</xdr:colOff>
      <xdr:row>19</xdr:row>
      <xdr:rowOff>69099</xdr:rowOff>
    </xdr:from>
    <xdr:to>
      <xdr:col>8</xdr:col>
      <xdr:colOff>327727</xdr:colOff>
      <xdr:row>23</xdr:row>
      <xdr:rowOff>9385</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243" name="Písanie rukou 242">
              <a:extLst>
                <a:ext uri="{FF2B5EF4-FFF2-40B4-BE49-F238E27FC236}">
                  <a16:creationId xmlns:a16="http://schemas.microsoft.com/office/drawing/2014/main" id="{B38807BE-ADE0-B9E7-886B-11D9870645CA}"/>
                </a:ext>
              </a:extLst>
            </xdr14:cNvPr>
            <xdr14:cNvContentPartPr/>
          </xdr14:nvContentPartPr>
          <xdr14:nvPr macro=""/>
          <xdr14:xfrm>
            <a:off x="4937400" y="3614516"/>
            <a:ext cx="490680" cy="681120"/>
          </xdr14:xfrm>
        </xdr:contentPart>
      </mc:Choice>
      <mc:Fallback xmlns="">
        <xdr:pic>
          <xdr:nvPicPr>
            <xdr:cNvPr id="243" name="Písanie rukou 242">
              <a:extLst>
                <a:ext uri="{FF2B5EF4-FFF2-40B4-BE49-F238E27FC236}">
                  <a16:creationId xmlns:a16="http://schemas.microsoft.com/office/drawing/2014/main" id="{B38807BE-ADE0-B9E7-886B-11D9870645CA}"/>
                </a:ext>
              </a:extLst>
            </xdr:cNvPr>
            <xdr:cNvPicPr/>
          </xdr:nvPicPr>
          <xdr:blipFill>
            <a:blip xmlns:r="http://schemas.openxmlformats.org/officeDocument/2006/relationships" r:embed="rId70"/>
            <a:stretch>
              <a:fillRect/>
            </a:stretch>
          </xdr:blipFill>
          <xdr:spPr>
            <a:xfrm>
              <a:off x="4931280" y="3608399"/>
              <a:ext cx="502920" cy="693354"/>
            </a:xfrm>
            <a:prstGeom prst="rect">
              <a:avLst/>
            </a:prstGeom>
          </xdr:spPr>
        </xdr:pic>
      </mc:Fallback>
    </mc:AlternateContent>
    <xdr:clientData/>
  </xdr:twoCellAnchor>
  <xdr:twoCellAnchor editAs="oneCell">
    <xdr:from>
      <xdr:col>9</xdr:col>
      <xdr:colOff>256431</xdr:colOff>
      <xdr:row>19</xdr:row>
      <xdr:rowOff>97539</xdr:rowOff>
    </xdr:from>
    <xdr:to>
      <xdr:col>10</xdr:col>
      <xdr:colOff>138694</xdr:colOff>
      <xdr:row>23</xdr:row>
      <xdr:rowOff>86065</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248" name="Písanie rukou 247">
              <a:extLst>
                <a:ext uri="{FF2B5EF4-FFF2-40B4-BE49-F238E27FC236}">
                  <a16:creationId xmlns:a16="http://schemas.microsoft.com/office/drawing/2014/main" id="{88BDC07E-08E8-486B-6755-CDEE0A1B181D}"/>
                </a:ext>
              </a:extLst>
            </xdr14:cNvPr>
            <xdr14:cNvContentPartPr/>
          </xdr14:nvContentPartPr>
          <xdr14:nvPr macro=""/>
          <xdr14:xfrm>
            <a:off x="5967360" y="3642956"/>
            <a:ext cx="492840" cy="729360"/>
          </xdr14:xfrm>
        </xdr:contentPart>
      </mc:Choice>
      <mc:Fallback xmlns="">
        <xdr:pic>
          <xdr:nvPicPr>
            <xdr:cNvPr id="248" name="Písanie rukou 247">
              <a:extLst>
                <a:ext uri="{FF2B5EF4-FFF2-40B4-BE49-F238E27FC236}">
                  <a16:creationId xmlns:a16="http://schemas.microsoft.com/office/drawing/2014/main" id="{88BDC07E-08E8-486B-6755-CDEE0A1B181D}"/>
                </a:ext>
              </a:extLst>
            </xdr:cNvPr>
            <xdr:cNvPicPr/>
          </xdr:nvPicPr>
          <xdr:blipFill>
            <a:blip xmlns:r="http://schemas.openxmlformats.org/officeDocument/2006/relationships" r:embed="rId72"/>
            <a:stretch>
              <a:fillRect/>
            </a:stretch>
          </xdr:blipFill>
          <xdr:spPr>
            <a:xfrm>
              <a:off x="5961240" y="3636839"/>
              <a:ext cx="505080" cy="741594"/>
            </a:xfrm>
            <a:prstGeom prst="rect">
              <a:avLst/>
            </a:prstGeom>
          </xdr:spPr>
        </xdr:pic>
      </mc:Fallback>
    </mc:AlternateContent>
    <xdr:clientData/>
  </xdr:twoCellAnchor>
  <xdr:twoCellAnchor editAs="oneCell">
    <xdr:from>
      <xdr:col>7</xdr:col>
      <xdr:colOff>386424</xdr:colOff>
      <xdr:row>18</xdr:row>
      <xdr:rowOff>166453</xdr:rowOff>
    </xdr:from>
    <xdr:to>
      <xdr:col>8</xdr:col>
      <xdr:colOff>21007</xdr:colOff>
      <xdr:row>20</xdr:row>
      <xdr:rowOff>181486</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251" name="Písanie rukou 250">
              <a:extLst>
                <a:ext uri="{FF2B5EF4-FFF2-40B4-BE49-F238E27FC236}">
                  <a16:creationId xmlns:a16="http://schemas.microsoft.com/office/drawing/2014/main" id="{E1670E0A-BA1A-82D6-2B9B-602C7A553947}"/>
                </a:ext>
              </a:extLst>
            </xdr14:cNvPr>
            <xdr14:cNvContentPartPr/>
          </xdr14:nvContentPartPr>
          <xdr14:nvPr macro=""/>
          <xdr14:xfrm>
            <a:off x="4876200" y="3520556"/>
            <a:ext cx="245160" cy="389520"/>
          </xdr14:xfrm>
        </xdr:contentPart>
      </mc:Choice>
      <mc:Fallback xmlns="">
        <xdr:pic>
          <xdr:nvPicPr>
            <xdr:cNvPr id="251" name="Písanie rukou 250">
              <a:extLst>
                <a:ext uri="{FF2B5EF4-FFF2-40B4-BE49-F238E27FC236}">
                  <a16:creationId xmlns:a16="http://schemas.microsoft.com/office/drawing/2014/main" id="{E1670E0A-BA1A-82D6-2B9B-602C7A553947}"/>
                </a:ext>
              </a:extLst>
            </xdr:cNvPr>
            <xdr:cNvPicPr/>
          </xdr:nvPicPr>
          <xdr:blipFill>
            <a:blip xmlns:r="http://schemas.openxmlformats.org/officeDocument/2006/relationships" r:embed="rId74"/>
            <a:stretch>
              <a:fillRect/>
            </a:stretch>
          </xdr:blipFill>
          <xdr:spPr>
            <a:xfrm>
              <a:off x="4870089" y="3514436"/>
              <a:ext cx="257382" cy="401760"/>
            </a:xfrm>
            <a:prstGeom prst="rect">
              <a:avLst/>
            </a:prstGeom>
          </xdr:spPr>
        </xdr:pic>
      </mc:Fallback>
    </mc:AlternateContent>
    <xdr:clientData/>
  </xdr:twoCellAnchor>
  <xdr:twoCellAnchor editAs="oneCell">
    <xdr:from>
      <xdr:col>11</xdr:col>
      <xdr:colOff>292397</xdr:colOff>
      <xdr:row>18</xdr:row>
      <xdr:rowOff>47653</xdr:rowOff>
    </xdr:from>
    <xdr:to>
      <xdr:col>11</xdr:col>
      <xdr:colOff>522077</xdr:colOff>
      <xdr:row>19</xdr:row>
      <xdr:rowOff>68739</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252" name="Písanie rukou 251">
              <a:extLst>
                <a:ext uri="{FF2B5EF4-FFF2-40B4-BE49-F238E27FC236}">
                  <a16:creationId xmlns:a16="http://schemas.microsoft.com/office/drawing/2014/main" id="{D01582FB-C828-4109-F1F1-AC825703CE64}"/>
                </a:ext>
              </a:extLst>
            </xdr14:cNvPr>
            <xdr14:cNvContentPartPr/>
          </xdr14:nvContentPartPr>
          <xdr14:nvPr macro=""/>
          <xdr14:xfrm>
            <a:off x="7224480" y="3401756"/>
            <a:ext cx="229680" cy="212400"/>
          </xdr14:xfrm>
        </xdr:contentPart>
      </mc:Choice>
      <mc:Fallback xmlns="">
        <xdr:pic>
          <xdr:nvPicPr>
            <xdr:cNvPr id="252" name="Písanie rukou 251">
              <a:extLst>
                <a:ext uri="{FF2B5EF4-FFF2-40B4-BE49-F238E27FC236}">
                  <a16:creationId xmlns:a16="http://schemas.microsoft.com/office/drawing/2014/main" id="{D01582FB-C828-4109-F1F1-AC825703CE64}"/>
                </a:ext>
              </a:extLst>
            </xdr:cNvPr>
            <xdr:cNvPicPr/>
          </xdr:nvPicPr>
          <xdr:blipFill>
            <a:blip xmlns:r="http://schemas.openxmlformats.org/officeDocument/2006/relationships" r:embed="rId76"/>
            <a:stretch>
              <a:fillRect/>
            </a:stretch>
          </xdr:blipFill>
          <xdr:spPr>
            <a:xfrm>
              <a:off x="7218360" y="3395636"/>
              <a:ext cx="241920" cy="224640"/>
            </a:xfrm>
            <a:prstGeom prst="rect">
              <a:avLst/>
            </a:prstGeom>
          </xdr:spPr>
        </xdr:pic>
      </mc:Fallback>
    </mc:AlternateContent>
    <xdr:clientData/>
  </xdr:twoCellAnchor>
  <xdr:twoCellAnchor editAs="oneCell">
    <xdr:from>
      <xdr:col>11</xdr:col>
      <xdr:colOff>390677</xdr:colOff>
      <xdr:row>20</xdr:row>
      <xdr:rowOff>29926</xdr:rowOff>
    </xdr:from>
    <xdr:to>
      <xdr:col>12</xdr:col>
      <xdr:colOff>16980</xdr:colOff>
      <xdr:row>21</xdr:row>
      <xdr:rowOff>22931</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253" name="Písanie rukou 252">
              <a:extLst>
                <a:ext uri="{FF2B5EF4-FFF2-40B4-BE49-F238E27FC236}">
                  <a16:creationId xmlns:a16="http://schemas.microsoft.com/office/drawing/2014/main" id="{CC2AA222-D843-28C6-93B9-B81DA94E0B68}"/>
                </a:ext>
              </a:extLst>
            </xdr14:cNvPr>
            <xdr14:cNvContentPartPr/>
          </xdr14:nvContentPartPr>
          <xdr14:nvPr macro=""/>
          <xdr14:xfrm>
            <a:off x="7322760" y="3758516"/>
            <a:ext cx="236880" cy="184320"/>
          </xdr14:xfrm>
        </xdr:contentPart>
      </mc:Choice>
      <mc:Fallback xmlns="">
        <xdr:pic>
          <xdr:nvPicPr>
            <xdr:cNvPr id="253" name="Písanie rukou 252">
              <a:extLst>
                <a:ext uri="{FF2B5EF4-FFF2-40B4-BE49-F238E27FC236}">
                  <a16:creationId xmlns:a16="http://schemas.microsoft.com/office/drawing/2014/main" id="{CC2AA222-D843-28C6-93B9-B81DA94E0B68}"/>
                </a:ext>
              </a:extLst>
            </xdr:cNvPr>
            <xdr:cNvPicPr/>
          </xdr:nvPicPr>
          <xdr:blipFill>
            <a:blip xmlns:r="http://schemas.openxmlformats.org/officeDocument/2006/relationships" r:embed="rId78"/>
            <a:stretch>
              <a:fillRect/>
            </a:stretch>
          </xdr:blipFill>
          <xdr:spPr>
            <a:xfrm>
              <a:off x="7316640" y="3752396"/>
              <a:ext cx="249120" cy="196560"/>
            </a:xfrm>
            <a:prstGeom prst="rect">
              <a:avLst/>
            </a:prstGeom>
          </xdr:spPr>
        </xdr:pic>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69850</xdr:colOff>
      <xdr:row>8</xdr:row>
      <xdr:rowOff>6350</xdr:rowOff>
    </xdr:from>
    <xdr:to>
      <xdr:col>12</xdr:col>
      <xdr:colOff>539493</xdr:colOff>
      <xdr:row>26</xdr:row>
      <xdr:rowOff>13577</xdr:rowOff>
    </xdr:to>
    <xdr:pic>
      <xdr:nvPicPr>
        <xdr:cNvPr id="2" name="Obrázok 1">
          <a:extLst>
            <a:ext uri="{FF2B5EF4-FFF2-40B4-BE49-F238E27FC236}">
              <a16:creationId xmlns:a16="http://schemas.microsoft.com/office/drawing/2014/main" id="{85660E40-69F4-7847-1BA9-C46FC0DC8D27}"/>
            </a:ext>
          </a:extLst>
        </xdr:cNvPr>
        <xdr:cNvPicPr>
          <a:picLocks noChangeAspect="1"/>
        </xdr:cNvPicPr>
      </xdr:nvPicPr>
      <xdr:blipFill>
        <a:blip xmlns:r="http://schemas.openxmlformats.org/officeDocument/2006/relationships" r:embed="rId1"/>
        <a:stretch>
          <a:fillRect/>
        </a:stretch>
      </xdr:blipFill>
      <xdr:spPr>
        <a:xfrm>
          <a:off x="3727450" y="1479550"/>
          <a:ext cx="4127243" cy="3321927"/>
        </a:xfrm>
        <a:prstGeom prst="rect">
          <a:avLst/>
        </a:prstGeom>
      </xdr:spPr>
    </xdr:pic>
    <xdr:clientData/>
  </xdr:twoCellAnchor>
  <xdr:twoCellAnchor editAs="oneCell">
    <xdr:from>
      <xdr:col>13</xdr:col>
      <xdr:colOff>19049</xdr:colOff>
      <xdr:row>8</xdr:row>
      <xdr:rowOff>27516</xdr:rowOff>
    </xdr:from>
    <xdr:to>
      <xdr:col>19</xdr:col>
      <xdr:colOff>406400</xdr:colOff>
      <xdr:row>25</xdr:row>
      <xdr:rowOff>171450</xdr:rowOff>
    </xdr:to>
    <xdr:pic>
      <xdr:nvPicPr>
        <xdr:cNvPr id="3" name="Obrázok 2">
          <a:extLst>
            <a:ext uri="{FF2B5EF4-FFF2-40B4-BE49-F238E27FC236}">
              <a16:creationId xmlns:a16="http://schemas.microsoft.com/office/drawing/2014/main" id="{02ADE64E-E41D-8605-4913-24F6A8CD6475}"/>
            </a:ext>
          </a:extLst>
        </xdr:cNvPr>
        <xdr:cNvPicPr>
          <a:picLocks noChangeAspect="1"/>
        </xdr:cNvPicPr>
      </xdr:nvPicPr>
      <xdr:blipFill>
        <a:blip xmlns:r="http://schemas.openxmlformats.org/officeDocument/2006/relationships" r:embed="rId2"/>
        <a:stretch>
          <a:fillRect/>
        </a:stretch>
      </xdr:blipFill>
      <xdr:spPr>
        <a:xfrm>
          <a:off x="7943849" y="1500716"/>
          <a:ext cx="4044951" cy="3274484"/>
        </a:xfrm>
        <a:prstGeom prst="rect">
          <a:avLst/>
        </a:prstGeom>
      </xdr:spPr>
    </xdr:pic>
    <xdr:clientData/>
  </xdr:twoCellAnchor>
  <xdr:twoCellAnchor editAs="oneCell">
    <xdr:from>
      <xdr:col>19</xdr:col>
      <xdr:colOff>596900</xdr:colOff>
      <xdr:row>8</xdr:row>
      <xdr:rowOff>11628</xdr:rowOff>
    </xdr:from>
    <xdr:to>
      <xdr:col>26</xdr:col>
      <xdr:colOff>423984</xdr:colOff>
      <xdr:row>26</xdr:row>
      <xdr:rowOff>6350</xdr:rowOff>
    </xdr:to>
    <xdr:pic>
      <xdr:nvPicPr>
        <xdr:cNvPr id="4" name="Obrázok 3">
          <a:extLst>
            <a:ext uri="{FF2B5EF4-FFF2-40B4-BE49-F238E27FC236}">
              <a16:creationId xmlns:a16="http://schemas.microsoft.com/office/drawing/2014/main" id="{0F54F6FA-F1C7-4D34-42D6-48434C49D39E}"/>
            </a:ext>
          </a:extLst>
        </xdr:cNvPr>
        <xdr:cNvPicPr>
          <a:picLocks noChangeAspect="1"/>
        </xdr:cNvPicPr>
      </xdr:nvPicPr>
      <xdr:blipFill>
        <a:blip xmlns:r="http://schemas.openxmlformats.org/officeDocument/2006/relationships" r:embed="rId3"/>
        <a:stretch>
          <a:fillRect/>
        </a:stretch>
      </xdr:blipFill>
      <xdr:spPr>
        <a:xfrm>
          <a:off x="12179300" y="1484828"/>
          <a:ext cx="4094284" cy="33094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xdr:colOff>
      <xdr:row>15</xdr:row>
      <xdr:rowOff>1</xdr:rowOff>
    </xdr:from>
    <xdr:to>
      <xdr:col>14</xdr:col>
      <xdr:colOff>1</xdr:colOff>
      <xdr:row>36</xdr:row>
      <xdr:rowOff>48529</xdr:rowOff>
    </xdr:to>
    <xdr:pic>
      <xdr:nvPicPr>
        <xdr:cNvPr id="2" name="Obrázok 1">
          <a:extLst>
            <a:ext uri="{FF2B5EF4-FFF2-40B4-BE49-F238E27FC236}">
              <a16:creationId xmlns:a16="http://schemas.microsoft.com/office/drawing/2014/main" id="{3B072FE0-E968-D013-C72A-A5CD5BD3DEF0}"/>
            </a:ext>
          </a:extLst>
        </xdr:cNvPr>
        <xdr:cNvPicPr>
          <a:picLocks noChangeAspect="1"/>
        </xdr:cNvPicPr>
      </xdr:nvPicPr>
      <xdr:blipFill>
        <a:blip xmlns:r="http://schemas.openxmlformats.org/officeDocument/2006/relationships" r:embed="rId1"/>
        <a:stretch>
          <a:fillRect/>
        </a:stretch>
      </xdr:blipFill>
      <xdr:spPr>
        <a:xfrm>
          <a:off x="3657601" y="2762251"/>
          <a:ext cx="4876800" cy="3915678"/>
        </a:xfrm>
        <a:prstGeom prst="rect">
          <a:avLst/>
        </a:prstGeom>
      </xdr:spPr>
    </xdr:pic>
    <xdr:clientData/>
  </xdr:twoCellAnchor>
  <xdr:twoCellAnchor editAs="oneCell">
    <xdr:from>
      <xdr:col>15</xdr:col>
      <xdr:colOff>0</xdr:colOff>
      <xdr:row>15</xdr:row>
      <xdr:rowOff>0</xdr:rowOff>
    </xdr:from>
    <xdr:to>
      <xdr:col>23</xdr:col>
      <xdr:colOff>37896</xdr:colOff>
      <xdr:row>36</xdr:row>
      <xdr:rowOff>111648</xdr:rowOff>
    </xdr:to>
    <xdr:pic>
      <xdr:nvPicPr>
        <xdr:cNvPr id="3" name="Obrázok 2">
          <a:extLst>
            <a:ext uri="{FF2B5EF4-FFF2-40B4-BE49-F238E27FC236}">
              <a16:creationId xmlns:a16="http://schemas.microsoft.com/office/drawing/2014/main" id="{42C1451F-A483-5AE6-EF06-D3E73E8E9F15}"/>
            </a:ext>
          </a:extLst>
        </xdr:cNvPr>
        <xdr:cNvPicPr>
          <a:picLocks noChangeAspect="1"/>
        </xdr:cNvPicPr>
      </xdr:nvPicPr>
      <xdr:blipFill>
        <a:blip xmlns:r="http://schemas.openxmlformats.org/officeDocument/2006/relationships" r:embed="rId2"/>
        <a:stretch>
          <a:fillRect/>
        </a:stretch>
      </xdr:blipFill>
      <xdr:spPr>
        <a:xfrm>
          <a:off x="9106319" y="2721429"/>
          <a:ext cx="4894599" cy="3921648"/>
        </a:xfrm>
        <a:prstGeom prst="rect">
          <a:avLst/>
        </a:prstGeom>
      </xdr:spPr>
    </xdr:pic>
    <xdr:clientData/>
  </xdr:twoCellAnchor>
  <xdr:twoCellAnchor editAs="oneCell">
    <xdr:from>
      <xdr:col>24</xdr:col>
      <xdr:colOff>0</xdr:colOff>
      <xdr:row>15</xdr:row>
      <xdr:rowOff>1</xdr:rowOff>
    </xdr:from>
    <xdr:to>
      <xdr:col>32</xdr:col>
      <xdr:colOff>62802</xdr:colOff>
      <xdr:row>36</xdr:row>
      <xdr:rowOff>127999</xdr:rowOff>
    </xdr:to>
    <xdr:pic>
      <xdr:nvPicPr>
        <xdr:cNvPr id="4" name="Obrázok 3">
          <a:extLst>
            <a:ext uri="{FF2B5EF4-FFF2-40B4-BE49-F238E27FC236}">
              <a16:creationId xmlns:a16="http://schemas.microsoft.com/office/drawing/2014/main" id="{D0FF8418-099A-A1E6-B1B1-FA5E9CF2D68D}"/>
            </a:ext>
          </a:extLst>
        </xdr:cNvPr>
        <xdr:cNvPicPr>
          <a:picLocks noChangeAspect="1"/>
        </xdr:cNvPicPr>
      </xdr:nvPicPr>
      <xdr:blipFill>
        <a:blip xmlns:r="http://schemas.openxmlformats.org/officeDocument/2006/relationships" r:embed="rId3"/>
        <a:stretch>
          <a:fillRect/>
        </a:stretch>
      </xdr:blipFill>
      <xdr:spPr>
        <a:xfrm>
          <a:off x="14570110" y="2721430"/>
          <a:ext cx="4919505" cy="39379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218580</xdr:colOff>
      <xdr:row>26</xdr:row>
      <xdr:rowOff>25020</xdr:rowOff>
    </xdr:from>
    <xdr:to>
      <xdr:col>4</xdr:col>
      <xdr:colOff>324660</xdr:colOff>
      <xdr:row>35</xdr:row>
      <xdr:rowOff>109350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Písanie rukou 3">
              <a:extLst>
                <a:ext uri="{FF2B5EF4-FFF2-40B4-BE49-F238E27FC236}">
                  <a16:creationId xmlns:a16="http://schemas.microsoft.com/office/drawing/2014/main" id="{A5318AF6-DC57-6D20-8FAB-48A08A5B55E3}"/>
                </a:ext>
              </a:extLst>
            </xdr14:cNvPr>
            <xdr14:cNvContentPartPr/>
          </xdr14:nvContentPartPr>
          <xdr14:nvPr macro=""/>
          <xdr14:xfrm>
            <a:off x="2085480" y="4870070"/>
            <a:ext cx="715680" cy="1741680"/>
          </xdr14:xfrm>
        </xdr:contentPart>
      </mc:Choice>
      <mc:Fallback xmlns="">
        <xdr:pic>
          <xdr:nvPicPr>
            <xdr:cNvPr id="4" name="Písanie rukou 3">
              <a:extLst>
                <a:ext uri="{FF2B5EF4-FFF2-40B4-BE49-F238E27FC236}">
                  <a16:creationId xmlns:a16="http://schemas.microsoft.com/office/drawing/2014/main" id="{A5318AF6-DC57-6D20-8FAB-48A08A5B55E3}"/>
                </a:ext>
              </a:extLst>
            </xdr:cNvPr>
            <xdr:cNvPicPr/>
          </xdr:nvPicPr>
          <xdr:blipFill>
            <a:blip xmlns:r="http://schemas.openxmlformats.org/officeDocument/2006/relationships" r:embed="rId2"/>
            <a:stretch>
              <a:fillRect/>
            </a:stretch>
          </xdr:blipFill>
          <xdr:spPr>
            <a:xfrm>
              <a:off x="2079360" y="4863950"/>
              <a:ext cx="727920" cy="175392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400050</xdr:colOff>
      <xdr:row>1</xdr:row>
      <xdr:rowOff>171450</xdr:rowOff>
    </xdr:from>
    <xdr:to>
      <xdr:col>3</xdr:col>
      <xdr:colOff>281940</xdr:colOff>
      <xdr:row>2</xdr:row>
      <xdr:rowOff>0</xdr:rowOff>
    </xdr:to>
    <xdr:sp macro="" textlink="">
      <xdr:nvSpPr>
        <xdr:cNvPr id="51" name="BlokTextu 50">
          <a:extLst>
            <a:ext uri="{FF2B5EF4-FFF2-40B4-BE49-F238E27FC236}">
              <a16:creationId xmlns:a16="http://schemas.microsoft.com/office/drawing/2014/main" id="{3DF10A52-06F1-4EA7-A2A5-8B40EDBF29DC}"/>
            </a:ext>
          </a:extLst>
        </xdr:cNvPr>
        <xdr:cNvSpPr txBox="1"/>
      </xdr:nvSpPr>
      <xdr:spPr>
        <a:xfrm>
          <a:off x="10737850" y="6432550"/>
          <a:ext cx="50419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19</a:t>
          </a:r>
        </a:p>
        <a:p>
          <a:r>
            <a:rPr lang="sk-SK" sz="1000"/>
            <a:t>21</a:t>
          </a:r>
        </a:p>
      </xdr:txBody>
    </xdr:sp>
    <xdr:clientData/>
  </xdr:twoCellAnchor>
  <xdr:twoCellAnchor>
    <xdr:from>
      <xdr:col>3</xdr:col>
      <xdr:colOff>464344</xdr:colOff>
      <xdr:row>17</xdr:row>
      <xdr:rowOff>41673</xdr:rowOff>
    </xdr:from>
    <xdr:to>
      <xdr:col>5</xdr:col>
      <xdr:colOff>535781</xdr:colOff>
      <xdr:row>23</xdr:row>
      <xdr:rowOff>47626</xdr:rowOff>
    </xdr:to>
    <xdr:sp macro="" textlink="">
      <xdr:nvSpPr>
        <xdr:cNvPr id="54" name="Obdĺžnik 53">
          <a:extLst>
            <a:ext uri="{FF2B5EF4-FFF2-40B4-BE49-F238E27FC236}">
              <a16:creationId xmlns:a16="http://schemas.microsoft.com/office/drawing/2014/main" id="{C4B72566-F563-43DA-9264-997079F7AB52}"/>
            </a:ext>
          </a:extLst>
        </xdr:cNvPr>
        <xdr:cNvSpPr/>
      </xdr:nvSpPr>
      <xdr:spPr>
        <a:xfrm>
          <a:off x="1073944" y="409973"/>
          <a:ext cx="1290637" cy="111085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3</xdr:col>
      <xdr:colOff>0</xdr:colOff>
      <xdr:row>17</xdr:row>
      <xdr:rowOff>41672</xdr:rowOff>
    </xdr:from>
    <xdr:to>
      <xdr:col>3</xdr:col>
      <xdr:colOff>458391</xdr:colOff>
      <xdr:row>18</xdr:row>
      <xdr:rowOff>142875</xdr:rowOff>
    </xdr:to>
    <xdr:cxnSp macro="">
      <xdr:nvCxnSpPr>
        <xdr:cNvPr id="55" name="Rovná spojnica 54">
          <a:extLst>
            <a:ext uri="{FF2B5EF4-FFF2-40B4-BE49-F238E27FC236}">
              <a16:creationId xmlns:a16="http://schemas.microsoft.com/office/drawing/2014/main" id="{E23F79E8-899C-4AED-A2E0-806F78B98CA0}"/>
            </a:ext>
          </a:extLst>
        </xdr:cNvPr>
        <xdr:cNvCxnSpPr/>
      </xdr:nvCxnSpPr>
      <xdr:spPr>
        <a:xfrm flipV="1">
          <a:off x="609600" y="409972"/>
          <a:ext cx="458391" cy="28535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69056</xdr:colOff>
      <xdr:row>17</xdr:row>
      <xdr:rowOff>51197</xdr:rowOff>
    </xdr:from>
    <xdr:to>
      <xdr:col>5</xdr:col>
      <xdr:colOff>527447</xdr:colOff>
      <xdr:row>18</xdr:row>
      <xdr:rowOff>152400</xdr:rowOff>
    </xdr:to>
    <xdr:cxnSp macro="">
      <xdr:nvCxnSpPr>
        <xdr:cNvPr id="56" name="Rovná spojnica 55">
          <a:extLst>
            <a:ext uri="{FF2B5EF4-FFF2-40B4-BE49-F238E27FC236}">
              <a16:creationId xmlns:a16="http://schemas.microsoft.com/office/drawing/2014/main" id="{BC827E83-44C7-4B82-AC91-C2A8380A1721}"/>
            </a:ext>
          </a:extLst>
        </xdr:cNvPr>
        <xdr:cNvCxnSpPr/>
      </xdr:nvCxnSpPr>
      <xdr:spPr>
        <a:xfrm flipV="1">
          <a:off x="1897856" y="419497"/>
          <a:ext cx="458391" cy="28535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71438</xdr:colOff>
      <xdr:row>23</xdr:row>
      <xdr:rowOff>47625</xdr:rowOff>
    </xdr:from>
    <xdr:to>
      <xdr:col>5</xdr:col>
      <xdr:colOff>529829</xdr:colOff>
      <xdr:row>24</xdr:row>
      <xdr:rowOff>148828</xdr:rowOff>
    </xdr:to>
    <xdr:cxnSp macro="">
      <xdr:nvCxnSpPr>
        <xdr:cNvPr id="57" name="Rovná spojnica 56">
          <a:extLst>
            <a:ext uri="{FF2B5EF4-FFF2-40B4-BE49-F238E27FC236}">
              <a16:creationId xmlns:a16="http://schemas.microsoft.com/office/drawing/2014/main" id="{97DA049E-88FD-46A6-9811-802F2E019CF3}"/>
            </a:ext>
          </a:extLst>
        </xdr:cNvPr>
        <xdr:cNvCxnSpPr/>
      </xdr:nvCxnSpPr>
      <xdr:spPr>
        <a:xfrm flipV="1">
          <a:off x="1900238" y="1520825"/>
          <a:ext cx="458391" cy="28535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17860</xdr:colOff>
      <xdr:row>23</xdr:row>
      <xdr:rowOff>29766</xdr:rowOff>
    </xdr:from>
    <xdr:to>
      <xdr:col>3</xdr:col>
      <xdr:colOff>476251</xdr:colOff>
      <xdr:row>24</xdr:row>
      <xdr:rowOff>130969</xdr:rowOff>
    </xdr:to>
    <xdr:cxnSp macro="">
      <xdr:nvCxnSpPr>
        <xdr:cNvPr id="58" name="Rovná spojnica 57">
          <a:extLst>
            <a:ext uri="{FF2B5EF4-FFF2-40B4-BE49-F238E27FC236}">
              <a16:creationId xmlns:a16="http://schemas.microsoft.com/office/drawing/2014/main" id="{7A9CF557-998D-4B1E-85C8-A974119A5428}"/>
            </a:ext>
          </a:extLst>
        </xdr:cNvPr>
        <xdr:cNvCxnSpPr/>
      </xdr:nvCxnSpPr>
      <xdr:spPr>
        <a:xfrm flipV="1">
          <a:off x="627460" y="1502966"/>
          <a:ext cx="458391" cy="28535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321468</xdr:colOff>
      <xdr:row>25</xdr:row>
      <xdr:rowOff>184547</xdr:rowOff>
    </xdr:from>
    <xdr:to>
      <xdr:col>4</xdr:col>
      <xdr:colOff>523874</xdr:colOff>
      <xdr:row>26</xdr:row>
      <xdr:rowOff>5954</xdr:rowOff>
    </xdr:to>
    <xdr:cxnSp macro="">
      <xdr:nvCxnSpPr>
        <xdr:cNvPr id="59" name="Rovná spojovacia šípka 58">
          <a:extLst>
            <a:ext uri="{FF2B5EF4-FFF2-40B4-BE49-F238E27FC236}">
              <a16:creationId xmlns:a16="http://schemas.microsoft.com/office/drawing/2014/main" id="{07A670E1-F116-46B6-95CF-50A8C3805FE0}"/>
            </a:ext>
          </a:extLst>
        </xdr:cNvPr>
        <xdr:cNvCxnSpPr/>
      </xdr:nvCxnSpPr>
      <xdr:spPr>
        <a:xfrm flipV="1">
          <a:off x="931068" y="2026047"/>
          <a:ext cx="812006" cy="5557"/>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157161</xdr:colOff>
      <xdr:row>26</xdr:row>
      <xdr:rowOff>73104</xdr:rowOff>
    </xdr:from>
    <xdr:to>
      <xdr:col>5</xdr:col>
      <xdr:colOff>311942</xdr:colOff>
      <xdr:row>27</xdr:row>
      <xdr:rowOff>180260</xdr:rowOff>
    </xdr:to>
    <xdr:sp macro="" textlink="">
      <xdr:nvSpPr>
        <xdr:cNvPr id="60" name="BlokTextu 59">
          <a:extLst>
            <a:ext uri="{FF2B5EF4-FFF2-40B4-BE49-F238E27FC236}">
              <a16:creationId xmlns:a16="http://schemas.microsoft.com/office/drawing/2014/main" id="{2899A6C5-00A0-4C90-9BCF-E965A4CA6CCE}"/>
            </a:ext>
          </a:extLst>
        </xdr:cNvPr>
        <xdr:cNvSpPr txBox="1"/>
      </xdr:nvSpPr>
      <xdr:spPr>
        <a:xfrm>
          <a:off x="766761" y="2098754"/>
          <a:ext cx="1373981" cy="291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režim</a:t>
          </a:r>
          <a:r>
            <a:rPr lang="sk-SK" sz="1100" baseline="0"/>
            <a:t> ožiarenia</a:t>
          </a:r>
          <a:endParaRPr lang="sk-SK" sz="1100"/>
        </a:p>
      </xdr:txBody>
    </xdr:sp>
    <xdr:clientData/>
  </xdr:twoCellAnchor>
  <xdr:twoCellAnchor>
    <xdr:from>
      <xdr:col>5</xdr:col>
      <xdr:colOff>440531</xdr:colOff>
      <xdr:row>23</xdr:row>
      <xdr:rowOff>178595</xdr:rowOff>
    </xdr:from>
    <xdr:to>
      <xdr:col>6</xdr:col>
      <xdr:colOff>202406</xdr:colOff>
      <xdr:row>25</xdr:row>
      <xdr:rowOff>47625</xdr:rowOff>
    </xdr:to>
    <xdr:cxnSp macro="">
      <xdr:nvCxnSpPr>
        <xdr:cNvPr id="61" name="Rovná spojovacia šípka 60">
          <a:extLst>
            <a:ext uri="{FF2B5EF4-FFF2-40B4-BE49-F238E27FC236}">
              <a16:creationId xmlns:a16="http://schemas.microsoft.com/office/drawing/2014/main" id="{4CB79E14-62B6-4E37-906C-9F016CC89F45}"/>
            </a:ext>
          </a:extLst>
        </xdr:cNvPr>
        <xdr:cNvCxnSpPr/>
      </xdr:nvCxnSpPr>
      <xdr:spPr>
        <a:xfrm flipV="1">
          <a:off x="2269331" y="1651795"/>
          <a:ext cx="371475" cy="23733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77390</xdr:colOff>
      <xdr:row>24</xdr:row>
      <xdr:rowOff>23812</xdr:rowOff>
    </xdr:from>
    <xdr:to>
      <xdr:col>8</xdr:col>
      <xdr:colOff>120650</xdr:colOff>
      <xdr:row>27</xdr:row>
      <xdr:rowOff>0</xdr:rowOff>
    </xdr:to>
    <xdr:sp macro="" textlink="">
      <xdr:nvSpPr>
        <xdr:cNvPr id="62" name="BlokTextu 61">
          <a:extLst>
            <a:ext uri="{FF2B5EF4-FFF2-40B4-BE49-F238E27FC236}">
              <a16:creationId xmlns:a16="http://schemas.microsoft.com/office/drawing/2014/main" id="{40FA015E-E93A-41A9-813B-7A3EA929AAF0}"/>
            </a:ext>
          </a:extLst>
        </xdr:cNvPr>
        <xdr:cNvSpPr txBox="1"/>
      </xdr:nvSpPr>
      <xdr:spPr>
        <a:xfrm>
          <a:off x="2515790" y="1681162"/>
          <a:ext cx="1262460" cy="528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tabuľková</a:t>
          </a:r>
          <a:r>
            <a:rPr lang="sk-SK" sz="1100" baseline="0"/>
            <a:t> pevnosť v ťahu</a:t>
          </a:r>
          <a:endParaRPr lang="sk-SK" sz="1100"/>
        </a:p>
      </xdr:txBody>
    </xdr:sp>
    <xdr:clientData/>
  </xdr:twoCellAnchor>
  <xdr:twoCellAnchor>
    <xdr:from>
      <xdr:col>6</xdr:col>
      <xdr:colOff>273843</xdr:colOff>
      <xdr:row>18</xdr:row>
      <xdr:rowOff>71440</xdr:rowOff>
    </xdr:from>
    <xdr:to>
      <xdr:col>6</xdr:col>
      <xdr:colOff>285749</xdr:colOff>
      <xdr:row>21</xdr:row>
      <xdr:rowOff>125016</xdr:rowOff>
    </xdr:to>
    <xdr:cxnSp macro="">
      <xdr:nvCxnSpPr>
        <xdr:cNvPr id="63" name="Rovná spojovacia šípka 62">
          <a:extLst>
            <a:ext uri="{FF2B5EF4-FFF2-40B4-BE49-F238E27FC236}">
              <a16:creationId xmlns:a16="http://schemas.microsoft.com/office/drawing/2014/main" id="{0AE21315-923F-4362-B251-E3D0DD0410F0}"/>
            </a:ext>
          </a:extLst>
        </xdr:cNvPr>
        <xdr:cNvCxnSpPr/>
      </xdr:nvCxnSpPr>
      <xdr:spPr>
        <a:xfrm>
          <a:off x="2712243" y="623890"/>
          <a:ext cx="11906" cy="606026"/>
        </a:xfrm>
        <a:prstGeom prst="straightConnector1">
          <a:avLst/>
        </a:prstGeom>
        <a:ln>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224790</xdr:colOff>
      <xdr:row>18</xdr:row>
      <xdr:rowOff>151923</xdr:rowOff>
    </xdr:from>
    <xdr:to>
      <xdr:col>8</xdr:col>
      <xdr:colOff>190500</xdr:colOff>
      <xdr:row>21</xdr:row>
      <xdr:rowOff>129540</xdr:rowOff>
    </xdr:to>
    <xdr:sp macro="" textlink="">
      <xdr:nvSpPr>
        <xdr:cNvPr id="64" name="BlokTextu 63">
          <a:extLst>
            <a:ext uri="{FF2B5EF4-FFF2-40B4-BE49-F238E27FC236}">
              <a16:creationId xmlns:a16="http://schemas.microsoft.com/office/drawing/2014/main" id="{560D9BC2-8977-486E-BE74-9C251BB07A7C}"/>
            </a:ext>
          </a:extLst>
        </xdr:cNvPr>
        <xdr:cNvSpPr txBox="1"/>
      </xdr:nvSpPr>
      <xdr:spPr>
        <a:xfrm>
          <a:off x="2663190" y="704373"/>
          <a:ext cx="1184910" cy="530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koncentrácia</a:t>
          </a:r>
          <a:r>
            <a:rPr lang="sk-SK" sz="1100" baseline="0"/>
            <a:t> Hélia</a:t>
          </a:r>
          <a:endParaRPr lang="sk-SK" sz="1100"/>
        </a:p>
        <a:p>
          <a:endParaRPr lang="sk-SK" sz="1100"/>
        </a:p>
      </xdr:txBody>
    </xdr:sp>
    <xdr:clientData/>
  </xdr:twoCellAnchor>
  <xdr:twoCellAnchor>
    <xdr:from>
      <xdr:col>6</xdr:col>
      <xdr:colOff>166687</xdr:colOff>
      <xdr:row>21</xdr:row>
      <xdr:rowOff>23813</xdr:rowOff>
    </xdr:from>
    <xdr:to>
      <xdr:col>8</xdr:col>
      <xdr:colOff>321469</xdr:colOff>
      <xdr:row>22</xdr:row>
      <xdr:rowOff>101203</xdr:rowOff>
    </xdr:to>
    <xdr:sp macro="" textlink="">
      <xdr:nvSpPr>
        <xdr:cNvPr id="65" name="BlokTextu 64">
          <a:extLst>
            <a:ext uri="{FF2B5EF4-FFF2-40B4-BE49-F238E27FC236}">
              <a16:creationId xmlns:a16="http://schemas.microsoft.com/office/drawing/2014/main" id="{75091E74-E189-4652-9A71-5DBC90A111B2}"/>
            </a:ext>
          </a:extLst>
        </xdr:cNvPr>
        <xdr:cNvSpPr txBox="1"/>
      </xdr:nvSpPr>
      <xdr:spPr>
        <a:xfrm>
          <a:off x="2605087" y="1128713"/>
          <a:ext cx="1373982" cy="261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5</xdr:col>
      <xdr:colOff>208359</xdr:colOff>
      <xdr:row>24</xdr:row>
      <xdr:rowOff>107156</xdr:rowOff>
    </xdr:from>
    <xdr:to>
      <xdr:col>5</xdr:col>
      <xdr:colOff>485775</xdr:colOff>
      <xdr:row>26</xdr:row>
      <xdr:rowOff>23812</xdr:rowOff>
    </xdr:to>
    <xdr:sp macro="" textlink="">
      <xdr:nvSpPr>
        <xdr:cNvPr id="66" name="BlokTextu 65">
          <a:extLst>
            <a:ext uri="{FF2B5EF4-FFF2-40B4-BE49-F238E27FC236}">
              <a16:creationId xmlns:a16="http://schemas.microsoft.com/office/drawing/2014/main" id="{3A4B7CA3-905D-4EB7-8E46-F14A1F1C82E0}"/>
            </a:ext>
          </a:extLst>
        </xdr:cNvPr>
        <xdr:cNvSpPr txBox="1"/>
      </xdr:nvSpPr>
      <xdr:spPr>
        <a:xfrm>
          <a:off x="2037159" y="1764506"/>
          <a:ext cx="277416"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3</xdr:col>
      <xdr:colOff>23813</xdr:colOff>
      <xdr:row>24</xdr:row>
      <xdr:rowOff>182165</xdr:rowOff>
    </xdr:from>
    <xdr:to>
      <xdr:col>3</xdr:col>
      <xdr:colOff>304800</xdr:colOff>
      <xdr:row>26</xdr:row>
      <xdr:rowOff>98821</xdr:rowOff>
    </xdr:to>
    <xdr:sp macro="" textlink="">
      <xdr:nvSpPr>
        <xdr:cNvPr id="67" name="BlokTextu 66">
          <a:extLst>
            <a:ext uri="{FF2B5EF4-FFF2-40B4-BE49-F238E27FC236}">
              <a16:creationId xmlns:a16="http://schemas.microsoft.com/office/drawing/2014/main" id="{F157866F-A1BE-4E29-9503-4DA0CDDFCACA}"/>
            </a:ext>
          </a:extLst>
        </xdr:cNvPr>
        <xdr:cNvSpPr txBox="1"/>
      </xdr:nvSpPr>
      <xdr:spPr>
        <a:xfrm>
          <a:off x="633413" y="1839515"/>
          <a:ext cx="280987"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4</xdr:col>
      <xdr:colOff>506015</xdr:colOff>
      <xdr:row>25</xdr:row>
      <xdr:rowOff>35719</xdr:rowOff>
    </xdr:from>
    <xdr:to>
      <xdr:col>5</xdr:col>
      <xdr:colOff>285750</xdr:colOff>
      <xdr:row>26</xdr:row>
      <xdr:rowOff>142875</xdr:rowOff>
    </xdr:to>
    <xdr:sp macro="" textlink="">
      <xdr:nvSpPr>
        <xdr:cNvPr id="68" name="BlokTextu 67">
          <a:extLst>
            <a:ext uri="{FF2B5EF4-FFF2-40B4-BE49-F238E27FC236}">
              <a16:creationId xmlns:a16="http://schemas.microsoft.com/office/drawing/2014/main" id="{FD349FE9-0C35-4AE5-92F8-77F7A5B2784D}"/>
            </a:ext>
          </a:extLst>
        </xdr:cNvPr>
        <xdr:cNvSpPr txBox="1"/>
      </xdr:nvSpPr>
      <xdr:spPr>
        <a:xfrm>
          <a:off x="1725215" y="1877219"/>
          <a:ext cx="389335" cy="291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6</xdr:col>
      <xdr:colOff>142874</xdr:colOff>
      <xdr:row>22</xdr:row>
      <xdr:rowOff>154781</xdr:rowOff>
    </xdr:from>
    <xdr:to>
      <xdr:col>8</xdr:col>
      <xdr:colOff>297656</xdr:colOff>
      <xdr:row>24</xdr:row>
      <xdr:rowOff>71437</xdr:rowOff>
    </xdr:to>
    <xdr:sp macro="" textlink="">
      <xdr:nvSpPr>
        <xdr:cNvPr id="69" name="BlokTextu 68">
          <a:extLst>
            <a:ext uri="{FF2B5EF4-FFF2-40B4-BE49-F238E27FC236}">
              <a16:creationId xmlns:a16="http://schemas.microsoft.com/office/drawing/2014/main" id="{FDAD6CA4-5CBB-4F57-BC71-B3EE6D9AF255}"/>
            </a:ext>
          </a:extLst>
        </xdr:cNvPr>
        <xdr:cNvSpPr txBox="1"/>
      </xdr:nvSpPr>
      <xdr:spPr>
        <a:xfrm>
          <a:off x="2581274" y="1443831"/>
          <a:ext cx="1373982"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6</xdr:col>
      <xdr:colOff>130968</xdr:colOff>
      <xdr:row>17</xdr:row>
      <xdr:rowOff>0</xdr:rowOff>
    </xdr:from>
    <xdr:to>
      <xdr:col>8</xdr:col>
      <xdr:colOff>285750</xdr:colOff>
      <xdr:row>18</xdr:row>
      <xdr:rowOff>107156</xdr:rowOff>
    </xdr:to>
    <xdr:sp macro="" textlink="">
      <xdr:nvSpPr>
        <xdr:cNvPr id="70" name="BlokTextu 69">
          <a:extLst>
            <a:ext uri="{FF2B5EF4-FFF2-40B4-BE49-F238E27FC236}">
              <a16:creationId xmlns:a16="http://schemas.microsoft.com/office/drawing/2014/main" id="{19680A88-C5AD-43C1-8904-5E02F9BFB19E}"/>
            </a:ext>
          </a:extLst>
        </xdr:cNvPr>
        <xdr:cNvSpPr txBox="1"/>
      </xdr:nvSpPr>
      <xdr:spPr>
        <a:xfrm>
          <a:off x="2569368" y="368300"/>
          <a:ext cx="1373982" cy="291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3</xdr:col>
      <xdr:colOff>193834</xdr:colOff>
      <xdr:row>15</xdr:row>
      <xdr:rowOff>201612</xdr:rowOff>
    </xdr:from>
    <xdr:to>
      <xdr:col>4</xdr:col>
      <xdr:colOff>129540</xdr:colOff>
      <xdr:row>18</xdr:row>
      <xdr:rowOff>81279</xdr:rowOff>
    </xdr:to>
    <xdr:sp macro="" textlink="">
      <xdr:nvSpPr>
        <xdr:cNvPr id="71" name="BlokTextu 70">
          <a:extLst>
            <a:ext uri="{FF2B5EF4-FFF2-40B4-BE49-F238E27FC236}">
              <a16:creationId xmlns:a16="http://schemas.microsoft.com/office/drawing/2014/main" id="{FD50491F-892A-4636-8DF9-FDAEF9EDE4E4}"/>
            </a:ext>
          </a:extLst>
        </xdr:cNvPr>
        <xdr:cNvSpPr txBox="1"/>
      </xdr:nvSpPr>
      <xdr:spPr>
        <a:xfrm>
          <a:off x="12893834" y="760412"/>
          <a:ext cx="545306" cy="470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7,0</a:t>
          </a:r>
          <a:endParaRPr lang="sk-SK" sz="1000"/>
        </a:p>
      </xdr:txBody>
    </xdr:sp>
    <xdr:clientData/>
  </xdr:twoCellAnchor>
  <xdr:twoCellAnchor>
    <xdr:from>
      <xdr:col>3</xdr:col>
      <xdr:colOff>131363</xdr:colOff>
      <xdr:row>22</xdr:row>
      <xdr:rowOff>39686</xdr:rowOff>
    </xdr:from>
    <xdr:to>
      <xdr:col>4</xdr:col>
      <xdr:colOff>92074</xdr:colOff>
      <xdr:row>25</xdr:row>
      <xdr:rowOff>6349</xdr:rowOff>
    </xdr:to>
    <xdr:sp macro="" textlink="">
      <xdr:nvSpPr>
        <xdr:cNvPr id="72" name="BlokTextu 71">
          <a:extLst>
            <a:ext uri="{FF2B5EF4-FFF2-40B4-BE49-F238E27FC236}">
              <a16:creationId xmlns:a16="http://schemas.microsoft.com/office/drawing/2014/main" id="{D7A35073-B8C9-48BD-9DC3-FA444D0C1DA9}"/>
            </a:ext>
          </a:extLst>
        </xdr:cNvPr>
        <xdr:cNvSpPr txBox="1"/>
      </xdr:nvSpPr>
      <xdr:spPr>
        <a:xfrm>
          <a:off x="12831363" y="1925636"/>
          <a:ext cx="570311" cy="525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5,8</a:t>
          </a:r>
          <a:endParaRPr lang="sk-SK" sz="1000"/>
        </a:p>
        <a:p>
          <a:endParaRPr lang="sk-SK" sz="1000"/>
        </a:p>
      </xdr:txBody>
    </xdr:sp>
    <xdr:clientData/>
  </xdr:twoCellAnchor>
  <xdr:twoCellAnchor>
    <xdr:from>
      <xdr:col>2</xdr:col>
      <xdr:colOff>504014</xdr:colOff>
      <xdr:row>18</xdr:row>
      <xdr:rowOff>14523</xdr:rowOff>
    </xdr:from>
    <xdr:to>
      <xdr:col>3</xdr:col>
      <xdr:colOff>452818</xdr:colOff>
      <xdr:row>20</xdr:row>
      <xdr:rowOff>82617</xdr:rowOff>
    </xdr:to>
    <xdr:sp macro="" textlink="">
      <xdr:nvSpPr>
        <xdr:cNvPr id="73" name="BlokTextu 72">
          <a:extLst>
            <a:ext uri="{FF2B5EF4-FFF2-40B4-BE49-F238E27FC236}">
              <a16:creationId xmlns:a16="http://schemas.microsoft.com/office/drawing/2014/main" id="{22FAF107-E71D-4422-9EEA-C17C28CEB67B}"/>
            </a:ext>
          </a:extLst>
        </xdr:cNvPr>
        <xdr:cNvSpPr txBox="1"/>
      </xdr:nvSpPr>
      <xdr:spPr>
        <a:xfrm>
          <a:off x="1909120" y="3351651"/>
          <a:ext cx="847262" cy="432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4,8</a:t>
          </a:r>
          <a:endParaRPr lang="sk-SK" sz="1000"/>
        </a:p>
        <a:p>
          <a:endParaRPr lang="sk-SK" sz="1000"/>
        </a:p>
        <a:p>
          <a:endParaRPr lang="sk-SK" sz="1000"/>
        </a:p>
      </xdr:txBody>
    </xdr:sp>
    <xdr:clientData/>
  </xdr:twoCellAnchor>
  <xdr:twoCellAnchor>
    <xdr:from>
      <xdr:col>2</xdr:col>
      <xdr:colOff>467806</xdr:colOff>
      <xdr:row>24</xdr:row>
      <xdr:rowOff>19024</xdr:rowOff>
    </xdr:from>
    <xdr:to>
      <xdr:col>3</xdr:col>
      <xdr:colOff>433278</xdr:colOff>
      <xdr:row>26</xdr:row>
      <xdr:rowOff>62283</xdr:rowOff>
    </xdr:to>
    <xdr:sp macro="" textlink="">
      <xdr:nvSpPr>
        <xdr:cNvPr id="74" name="BlokTextu 73">
          <a:extLst>
            <a:ext uri="{FF2B5EF4-FFF2-40B4-BE49-F238E27FC236}">
              <a16:creationId xmlns:a16="http://schemas.microsoft.com/office/drawing/2014/main" id="{BA2D425C-0BBF-421E-98D0-67C3692F969C}"/>
            </a:ext>
          </a:extLst>
        </xdr:cNvPr>
        <xdr:cNvSpPr txBox="1"/>
      </xdr:nvSpPr>
      <xdr:spPr>
        <a:xfrm>
          <a:off x="1872912" y="4450513"/>
          <a:ext cx="863930" cy="408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3,8</a:t>
          </a:r>
          <a:endParaRPr lang="sk-SK" sz="1000"/>
        </a:p>
      </xdr:txBody>
    </xdr:sp>
    <xdr:clientData/>
  </xdr:twoCellAnchor>
  <xdr:twoCellAnchor>
    <xdr:from>
      <xdr:col>5</xdr:col>
      <xdr:colOff>507999</xdr:colOff>
      <xdr:row>22</xdr:row>
      <xdr:rowOff>69055</xdr:rowOff>
    </xdr:from>
    <xdr:to>
      <xdr:col>6</xdr:col>
      <xdr:colOff>422274</xdr:colOff>
      <xdr:row>24</xdr:row>
      <xdr:rowOff>155574</xdr:rowOff>
    </xdr:to>
    <xdr:sp macro="" textlink="">
      <xdr:nvSpPr>
        <xdr:cNvPr id="75" name="BlokTextu 74">
          <a:extLst>
            <a:ext uri="{FF2B5EF4-FFF2-40B4-BE49-F238E27FC236}">
              <a16:creationId xmlns:a16="http://schemas.microsoft.com/office/drawing/2014/main" id="{8CCEE6B2-87B7-44DC-9F29-B51E33BF0A8D}"/>
            </a:ext>
          </a:extLst>
        </xdr:cNvPr>
        <xdr:cNvSpPr txBox="1"/>
      </xdr:nvSpPr>
      <xdr:spPr>
        <a:xfrm>
          <a:off x="14427199" y="1955005"/>
          <a:ext cx="523875" cy="461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6,8</a:t>
          </a:r>
          <a:endParaRPr lang="sk-SK" sz="1000"/>
        </a:p>
      </xdr:txBody>
    </xdr:sp>
    <xdr:clientData/>
  </xdr:twoCellAnchor>
  <xdr:twoCellAnchor>
    <xdr:from>
      <xdr:col>5</xdr:col>
      <xdr:colOff>516335</xdr:colOff>
      <xdr:row>15</xdr:row>
      <xdr:rowOff>212725</xdr:rowOff>
    </xdr:from>
    <xdr:to>
      <xdr:col>6</xdr:col>
      <xdr:colOff>574675</xdr:colOff>
      <xdr:row>18</xdr:row>
      <xdr:rowOff>66675</xdr:rowOff>
    </xdr:to>
    <xdr:sp macro="" textlink="">
      <xdr:nvSpPr>
        <xdr:cNvPr id="76" name="BlokTextu 75">
          <a:extLst>
            <a:ext uri="{FF2B5EF4-FFF2-40B4-BE49-F238E27FC236}">
              <a16:creationId xmlns:a16="http://schemas.microsoft.com/office/drawing/2014/main" id="{DDE420D4-F4FD-4ABB-B2F8-E6C4BFFB6C75}"/>
            </a:ext>
          </a:extLst>
        </xdr:cNvPr>
        <xdr:cNvSpPr txBox="1"/>
      </xdr:nvSpPr>
      <xdr:spPr>
        <a:xfrm>
          <a:off x="14435535" y="771525"/>
          <a:ext cx="66794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8,4</a:t>
          </a:r>
          <a:endParaRPr lang="sk-SK" sz="1000"/>
        </a:p>
      </xdr:txBody>
    </xdr:sp>
    <xdr:clientData/>
  </xdr:twoCellAnchor>
  <xdr:twoCellAnchor>
    <xdr:from>
      <xdr:col>4</xdr:col>
      <xdr:colOff>425450</xdr:colOff>
      <xdr:row>17</xdr:row>
      <xdr:rowOff>76200</xdr:rowOff>
    </xdr:from>
    <xdr:to>
      <xdr:col>5</xdr:col>
      <xdr:colOff>307340</xdr:colOff>
      <xdr:row>20</xdr:row>
      <xdr:rowOff>72390</xdr:rowOff>
    </xdr:to>
    <xdr:sp macro="" textlink="">
      <xdr:nvSpPr>
        <xdr:cNvPr id="77" name="BlokTextu 76">
          <a:extLst>
            <a:ext uri="{FF2B5EF4-FFF2-40B4-BE49-F238E27FC236}">
              <a16:creationId xmlns:a16="http://schemas.microsoft.com/office/drawing/2014/main" id="{7836CB95-99C2-46F8-9B5C-70EBD337105A}"/>
            </a:ext>
          </a:extLst>
        </xdr:cNvPr>
        <xdr:cNvSpPr txBox="1"/>
      </xdr:nvSpPr>
      <xdr:spPr>
        <a:xfrm>
          <a:off x="13735050" y="1041400"/>
          <a:ext cx="49149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5,6</a:t>
          </a:r>
          <a:endParaRPr lang="sk-SK" sz="1000"/>
        </a:p>
      </xdr:txBody>
    </xdr:sp>
    <xdr:clientData/>
  </xdr:twoCellAnchor>
  <xdr:twoCellAnchor>
    <xdr:from>
      <xdr:col>4</xdr:col>
      <xdr:colOff>340519</xdr:colOff>
      <xdr:row>23</xdr:row>
      <xdr:rowOff>116680</xdr:rowOff>
    </xdr:from>
    <xdr:to>
      <xdr:col>5</xdr:col>
      <xdr:colOff>314324</xdr:colOff>
      <xdr:row>27</xdr:row>
      <xdr:rowOff>6349</xdr:rowOff>
    </xdr:to>
    <xdr:sp macro="" textlink="">
      <xdr:nvSpPr>
        <xdr:cNvPr id="78" name="BlokTextu 77">
          <a:extLst>
            <a:ext uri="{FF2B5EF4-FFF2-40B4-BE49-F238E27FC236}">
              <a16:creationId xmlns:a16="http://schemas.microsoft.com/office/drawing/2014/main" id="{915DE2E5-BB3B-42B2-8144-FCC7B01C473F}"/>
            </a:ext>
          </a:extLst>
        </xdr:cNvPr>
        <xdr:cNvSpPr txBox="1"/>
      </xdr:nvSpPr>
      <xdr:spPr>
        <a:xfrm>
          <a:off x="13650119" y="2186780"/>
          <a:ext cx="583405" cy="632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4,6</a:t>
          </a:r>
          <a:endParaRPr lang="sk-SK" sz="1000"/>
        </a:p>
      </xdr:txBody>
    </xdr:sp>
    <xdr:clientData/>
  </xdr:twoCellAnchor>
  <xdr:twoCellAnchor>
    <xdr:from>
      <xdr:col>3</xdr:col>
      <xdr:colOff>0</xdr:colOff>
      <xdr:row>18</xdr:row>
      <xdr:rowOff>152400</xdr:rowOff>
    </xdr:from>
    <xdr:to>
      <xdr:col>5</xdr:col>
      <xdr:colOff>71437</xdr:colOff>
      <xdr:row>24</xdr:row>
      <xdr:rowOff>158353</xdr:rowOff>
    </xdr:to>
    <xdr:sp macro="" textlink="">
      <xdr:nvSpPr>
        <xdr:cNvPr id="79" name="Obdĺžnik 78">
          <a:extLst>
            <a:ext uri="{FF2B5EF4-FFF2-40B4-BE49-F238E27FC236}">
              <a16:creationId xmlns:a16="http://schemas.microsoft.com/office/drawing/2014/main" id="{3E3CA816-3939-404A-B116-93453B056971}"/>
            </a:ext>
          </a:extLst>
        </xdr:cNvPr>
        <xdr:cNvSpPr/>
      </xdr:nvSpPr>
      <xdr:spPr>
        <a:xfrm>
          <a:off x="12700000" y="1301750"/>
          <a:ext cx="1290637" cy="111720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50800</xdr:colOff>
      <xdr:row>7</xdr:row>
      <xdr:rowOff>88900</xdr:rowOff>
    </xdr:from>
    <xdr:to>
      <xdr:col>14</xdr:col>
      <xdr:colOff>12700</xdr:colOff>
      <xdr:row>10</xdr:row>
      <xdr:rowOff>57150</xdr:rowOff>
    </xdr:to>
    <xdr:pic>
      <xdr:nvPicPr>
        <xdr:cNvPr id="3" name="Grafický objekt 2" descr="Šípka: mierna zákruta výplň plnou farbou">
          <a:extLst>
            <a:ext uri="{FF2B5EF4-FFF2-40B4-BE49-F238E27FC236}">
              <a16:creationId xmlns:a16="http://schemas.microsoft.com/office/drawing/2014/main" id="{A5227900-C0A1-47D5-29D6-BEC7CD41BB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8394700" y="1384300"/>
          <a:ext cx="781050"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50800</xdr:colOff>
      <xdr:row>7</xdr:row>
      <xdr:rowOff>88900</xdr:rowOff>
    </xdr:from>
    <xdr:to>
      <xdr:col>3</xdr:col>
      <xdr:colOff>831850</xdr:colOff>
      <xdr:row>10</xdr:row>
      <xdr:rowOff>69850</xdr:rowOff>
    </xdr:to>
    <xdr:pic>
      <xdr:nvPicPr>
        <xdr:cNvPr id="2" name="Grafický objekt 1" descr="Šípka: mierna zákruta výplň plnou farbou">
          <a:extLst>
            <a:ext uri="{FF2B5EF4-FFF2-40B4-BE49-F238E27FC236}">
              <a16:creationId xmlns:a16="http://schemas.microsoft.com/office/drawing/2014/main" id="{257FB853-ED67-4384-B5BA-2E60C9E6731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8394700" y="1384300"/>
          <a:ext cx="781050"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177800</xdr:colOff>
      <xdr:row>4</xdr:row>
      <xdr:rowOff>12700</xdr:rowOff>
    </xdr:from>
    <xdr:to>
      <xdr:col>6</xdr:col>
      <xdr:colOff>349250</xdr:colOff>
      <xdr:row>7</xdr:row>
      <xdr:rowOff>0</xdr:rowOff>
    </xdr:to>
    <xdr:pic>
      <xdr:nvPicPr>
        <xdr:cNvPr id="3" name="Grafický objekt 2" descr="Šípka: mierna zákruta výplň plnou farbou">
          <a:extLst>
            <a:ext uri="{FF2B5EF4-FFF2-40B4-BE49-F238E27FC236}">
              <a16:creationId xmlns:a16="http://schemas.microsoft.com/office/drawing/2014/main" id="{D94F8F33-3853-49B2-97BC-19D37891C4B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4483100" y="755650"/>
          <a:ext cx="781050" cy="546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592439</xdr:colOff>
      <xdr:row>20</xdr:row>
      <xdr:rowOff>76657</xdr:rowOff>
    </xdr:from>
    <xdr:to>
      <xdr:col>1</xdr:col>
      <xdr:colOff>593159</xdr:colOff>
      <xdr:row>32</xdr:row>
      <xdr:rowOff>46297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5" name="Písanie rukou 24">
              <a:extLst>
                <a:ext uri="{FF2B5EF4-FFF2-40B4-BE49-F238E27FC236}">
                  <a16:creationId xmlns:a16="http://schemas.microsoft.com/office/drawing/2014/main" id="{8C4215AA-C38D-8AAC-0013-C43C578162F1}"/>
                </a:ext>
              </a:extLst>
            </xdr14:cNvPr>
            <xdr14:cNvContentPartPr/>
          </xdr14:nvContentPartPr>
          <xdr14:nvPr macro=""/>
          <xdr14:xfrm>
            <a:off x="1204760" y="3788383"/>
            <a:ext cx="720" cy="2146783"/>
          </xdr14:xfrm>
        </xdr:contentPart>
      </mc:Choice>
      <mc:Fallback xmlns="">
        <xdr:pic>
          <xdr:nvPicPr>
            <xdr:cNvPr id="25" name="Písanie rukou 24">
              <a:extLst>
                <a:ext uri="{FF2B5EF4-FFF2-40B4-BE49-F238E27FC236}">
                  <a16:creationId xmlns:a16="http://schemas.microsoft.com/office/drawing/2014/main" id="{8C4215AA-C38D-8AAC-0013-C43C578162F1}"/>
                </a:ext>
              </a:extLst>
            </xdr:cNvPr>
            <xdr:cNvPicPr/>
          </xdr:nvPicPr>
          <xdr:blipFill>
            <a:blip xmlns:r="http://schemas.openxmlformats.org/officeDocument/2006/relationships" r:embed="rId2"/>
            <a:stretch>
              <a:fillRect/>
            </a:stretch>
          </xdr:blipFill>
          <xdr:spPr>
            <a:xfrm>
              <a:off x="1192520" y="3782264"/>
              <a:ext cx="25200" cy="2159022"/>
            </a:xfrm>
            <a:prstGeom prst="rect">
              <a:avLst/>
            </a:prstGeom>
          </xdr:spPr>
        </xdr:pic>
      </mc:Fallback>
    </mc:AlternateContent>
    <xdr:clientData/>
  </xdr:twoCellAnchor>
  <xdr:twoCellAnchor editAs="oneCell">
    <xdr:from>
      <xdr:col>1</xdr:col>
      <xdr:colOff>573359</xdr:colOff>
      <xdr:row>32</xdr:row>
      <xdr:rowOff>22378</xdr:rowOff>
    </xdr:from>
    <xdr:to>
      <xdr:col>6</xdr:col>
      <xdr:colOff>865989</xdr:colOff>
      <xdr:row>32</xdr:row>
      <xdr:rowOff>45812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27" name="Písanie rukou 26">
              <a:extLst>
                <a:ext uri="{FF2B5EF4-FFF2-40B4-BE49-F238E27FC236}">
                  <a16:creationId xmlns:a16="http://schemas.microsoft.com/office/drawing/2014/main" id="{F3513D05-E831-C1AB-5A21-173587A649BA}"/>
                </a:ext>
              </a:extLst>
            </xdr14:cNvPr>
            <xdr14:cNvContentPartPr/>
          </xdr14:nvContentPartPr>
          <xdr14:nvPr macro=""/>
          <xdr14:xfrm>
            <a:off x="1185680" y="5911247"/>
            <a:ext cx="5206321" cy="23434"/>
          </xdr14:xfrm>
        </xdr:contentPart>
      </mc:Choice>
      <mc:Fallback xmlns="">
        <xdr:pic>
          <xdr:nvPicPr>
            <xdr:cNvPr id="27" name="Písanie rukou 26">
              <a:extLst>
                <a:ext uri="{FF2B5EF4-FFF2-40B4-BE49-F238E27FC236}">
                  <a16:creationId xmlns:a16="http://schemas.microsoft.com/office/drawing/2014/main" id="{F3513D05-E831-C1AB-5A21-173587A649BA}"/>
                </a:ext>
              </a:extLst>
            </xdr:cNvPr>
            <xdr:cNvPicPr/>
          </xdr:nvPicPr>
          <xdr:blipFill>
            <a:blip xmlns:r="http://schemas.openxmlformats.org/officeDocument/2006/relationships" r:embed="rId4"/>
            <a:stretch>
              <a:fillRect/>
            </a:stretch>
          </xdr:blipFill>
          <xdr:spPr>
            <a:xfrm>
              <a:off x="1179569" y="5905636"/>
              <a:ext cx="5218543" cy="34656"/>
            </a:xfrm>
            <a:prstGeom prst="rect">
              <a:avLst/>
            </a:prstGeom>
          </xdr:spPr>
        </xdr:pic>
      </mc:Fallback>
    </mc:AlternateContent>
    <xdr:clientData/>
  </xdr:twoCellAnchor>
  <xdr:twoCellAnchor editAs="oneCell">
    <xdr:from>
      <xdr:col>1</xdr:col>
      <xdr:colOff>554279</xdr:colOff>
      <xdr:row>20</xdr:row>
      <xdr:rowOff>83137</xdr:rowOff>
    </xdr:from>
    <xdr:to>
      <xdr:col>1</xdr:col>
      <xdr:colOff>619799</xdr:colOff>
      <xdr:row>21</xdr:row>
      <xdr:rowOff>55587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30" name="Písanie rukou 29">
              <a:extLst>
                <a:ext uri="{FF2B5EF4-FFF2-40B4-BE49-F238E27FC236}">
                  <a16:creationId xmlns:a16="http://schemas.microsoft.com/office/drawing/2014/main" id="{8CBCE84F-039D-594E-7AB7-38BB5ACFFFDE}"/>
                </a:ext>
              </a:extLst>
            </xdr14:cNvPr>
            <xdr14:cNvContentPartPr/>
          </xdr14:nvContentPartPr>
          <xdr14:nvPr macro=""/>
          <xdr14:xfrm>
            <a:off x="1166600" y="3794863"/>
            <a:ext cx="65520" cy="153878"/>
          </xdr14:xfrm>
        </xdr:contentPart>
      </mc:Choice>
      <mc:Fallback xmlns="">
        <xdr:pic>
          <xdr:nvPicPr>
            <xdr:cNvPr id="30" name="Písanie rukou 29">
              <a:extLst>
                <a:ext uri="{FF2B5EF4-FFF2-40B4-BE49-F238E27FC236}">
                  <a16:creationId xmlns:a16="http://schemas.microsoft.com/office/drawing/2014/main" id="{8CBCE84F-039D-594E-7AB7-38BB5ACFFFDE}"/>
                </a:ext>
              </a:extLst>
            </xdr:cNvPr>
            <xdr:cNvPicPr/>
          </xdr:nvPicPr>
          <xdr:blipFill>
            <a:blip xmlns:r="http://schemas.openxmlformats.org/officeDocument/2006/relationships" r:embed="rId6"/>
            <a:stretch>
              <a:fillRect/>
            </a:stretch>
          </xdr:blipFill>
          <xdr:spPr>
            <a:xfrm>
              <a:off x="1160480" y="3788849"/>
              <a:ext cx="77760" cy="165905"/>
            </a:xfrm>
            <a:prstGeom prst="rect">
              <a:avLst/>
            </a:prstGeom>
          </xdr:spPr>
        </xdr:pic>
      </mc:Fallback>
    </mc:AlternateContent>
    <xdr:clientData/>
  </xdr:twoCellAnchor>
  <xdr:twoCellAnchor editAs="oneCell">
    <xdr:from>
      <xdr:col>6</xdr:col>
      <xdr:colOff>783549</xdr:colOff>
      <xdr:row>31</xdr:row>
      <xdr:rowOff>136127</xdr:rowOff>
    </xdr:from>
    <xdr:to>
      <xdr:col>6</xdr:col>
      <xdr:colOff>880749</xdr:colOff>
      <xdr:row>32</xdr:row>
      <xdr:rowOff>115056</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31" name="Písanie rukou 30">
              <a:extLst>
                <a:ext uri="{FF2B5EF4-FFF2-40B4-BE49-F238E27FC236}">
                  <a16:creationId xmlns:a16="http://schemas.microsoft.com/office/drawing/2014/main" id="{E4D53366-417B-8C1F-B748-B1D923ED4B2F}"/>
                </a:ext>
              </a:extLst>
            </xdr14:cNvPr>
            <xdr14:cNvContentPartPr/>
          </xdr14:nvContentPartPr>
          <xdr14:nvPr macro=""/>
          <xdr14:xfrm>
            <a:off x="6309561" y="5843567"/>
            <a:ext cx="97200" cy="160359"/>
          </xdr14:xfrm>
        </xdr:contentPart>
      </mc:Choice>
      <mc:Fallback xmlns="">
        <xdr:pic>
          <xdr:nvPicPr>
            <xdr:cNvPr id="31" name="Písanie rukou 30">
              <a:extLst>
                <a:ext uri="{FF2B5EF4-FFF2-40B4-BE49-F238E27FC236}">
                  <a16:creationId xmlns:a16="http://schemas.microsoft.com/office/drawing/2014/main" id="{E4D53366-417B-8C1F-B748-B1D923ED4B2F}"/>
                </a:ext>
              </a:extLst>
            </xdr:cNvPr>
            <xdr:cNvPicPr/>
          </xdr:nvPicPr>
          <xdr:blipFill>
            <a:blip xmlns:r="http://schemas.openxmlformats.org/officeDocument/2006/relationships" r:embed="rId8"/>
            <a:stretch>
              <a:fillRect/>
            </a:stretch>
          </xdr:blipFill>
          <xdr:spPr>
            <a:xfrm>
              <a:off x="6303441" y="5837549"/>
              <a:ext cx="109440" cy="172395"/>
            </a:xfrm>
            <a:prstGeom prst="rect">
              <a:avLst/>
            </a:prstGeom>
          </xdr:spPr>
        </xdr:pic>
      </mc:Fallback>
    </mc:AlternateContent>
    <xdr:clientData/>
  </xdr:twoCellAnchor>
  <xdr:twoCellAnchor editAs="oneCell">
    <xdr:from>
      <xdr:col>0</xdr:col>
      <xdr:colOff>535679</xdr:colOff>
      <xdr:row>20</xdr:row>
      <xdr:rowOff>152977</xdr:rowOff>
    </xdr:from>
    <xdr:to>
      <xdr:col>1</xdr:col>
      <xdr:colOff>384719</xdr:colOff>
      <xdr:row>22</xdr:row>
      <xdr:rowOff>137837</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53" name="Písanie rukou 52">
              <a:extLst>
                <a:ext uri="{FF2B5EF4-FFF2-40B4-BE49-F238E27FC236}">
                  <a16:creationId xmlns:a16="http://schemas.microsoft.com/office/drawing/2014/main" id="{6DD06B45-C96D-2AFB-45B1-1722587E5F6C}"/>
                </a:ext>
              </a:extLst>
            </xdr14:cNvPr>
            <xdr14:cNvContentPartPr/>
          </xdr14:nvContentPartPr>
          <xdr14:nvPr macro=""/>
          <xdr14:xfrm>
            <a:off x="535679" y="3864703"/>
            <a:ext cx="461361" cy="347717"/>
          </xdr14:xfrm>
        </xdr:contentPart>
      </mc:Choice>
      <mc:Fallback xmlns="">
        <xdr:pic>
          <xdr:nvPicPr>
            <xdr:cNvPr id="53" name="Písanie rukou 52">
              <a:extLst>
                <a:ext uri="{FF2B5EF4-FFF2-40B4-BE49-F238E27FC236}">
                  <a16:creationId xmlns:a16="http://schemas.microsoft.com/office/drawing/2014/main" id="{6DD06B45-C96D-2AFB-45B1-1722587E5F6C}"/>
                </a:ext>
              </a:extLst>
            </xdr:cNvPr>
            <xdr:cNvPicPr/>
          </xdr:nvPicPr>
          <xdr:blipFill>
            <a:blip xmlns:r="http://schemas.openxmlformats.org/officeDocument/2006/relationships" r:embed="rId10"/>
            <a:stretch>
              <a:fillRect/>
            </a:stretch>
          </xdr:blipFill>
          <xdr:spPr>
            <a:xfrm>
              <a:off x="526626" y="3855842"/>
              <a:ext cx="479106" cy="365085"/>
            </a:xfrm>
            <a:prstGeom prst="rect">
              <a:avLst/>
            </a:prstGeom>
          </xdr:spPr>
        </xdr:pic>
      </mc:Fallback>
    </mc:AlternateContent>
    <xdr:clientData/>
  </xdr:twoCellAnchor>
  <xdr:twoCellAnchor editAs="oneCell">
    <xdr:from>
      <xdr:col>7</xdr:col>
      <xdr:colOff>72179</xdr:colOff>
      <xdr:row>31</xdr:row>
      <xdr:rowOff>146927</xdr:rowOff>
    </xdr:from>
    <xdr:to>
      <xdr:col>7</xdr:col>
      <xdr:colOff>192059</xdr:colOff>
      <xdr:row>32</xdr:row>
      <xdr:rowOff>160056</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56" name="Písanie rukou 55">
              <a:extLst>
                <a:ext uri="{FF2B5EF4-FFF2-40B4-BE49-F238E27FC236}">
                  <a16:creationId xmlns:a16="http://schemas.microsoft.com/office/drawing/2014/main" id="{9897AD5D-E0EC-5A4D-804B-B316A44CF82F}"/>
                </a:ext>
              </a:extLst>
            </xdr14:cNvPr>
            <xdr14:cNvContentPartPr/>
          </xdr14:nvContentPartPr>
          <xdr14:nvPr macro=""/>
          <xdr14:xfrm>
            <a:off x="6580929" y="5854367"/>
            <a:ext cx="119880" cy="194559"/>
          </xdr14:xfrm>
        </xdr:contentPart>
      </mc:Choice>
      <mc:Fallback xmlns="">
        <xdr:pic>
          <xdr:nvPicPr>
            <xdr:cNvPr id="56" name="Písanie rukou 55">
              <a:extLst>
                <a:ext uri="{FF2B5EF4-FFF2-40B4-BE49-F238E27FC236}">
                  <a16:creationId xmlns:a16="http://schemas.microsoft.com/office/drawing/2014/main" id="{9897AD5D-E0EC-5A4D-804B-B316A44CF82F}"/>
                </a:ext>
              </a:extLst>
            </xdr:cNvPr>
            <xdr:cNvPicPr/>
          </xdr:nvPicPr>
          <xdr:blipFill>
            <a:blip xmlns:r="http://schemas.openxmlformats.org/officeDocument/2006/relationships" r:embed="rId12"/>
            <a:stretch>
              <a:fillRect/>
            </a:stretch>
          </xdr:blipFill>
          <xdr:spPr>
            <a:xfrm>
              <a:off x="6571929" y="5845491"/>
              <a:ext cx="137520" cy="211956"/>
            </a:xfrm>
            <a:prstGeom prst="rect">
              <a:avLst/>
            </a:prstGeom>
          </xdr:spPr>
        </xdr:pic>
      </mc:Fallback>
    </mc:AlternateContent>
    <xdr:clientData/>
  </xdr:twoCellAnchor>
  <xdr:twoCellAnchor editAs="oneCell">
    <xdr:from>
      <xdr:col>1</xdr:col>
      <xdr:colOff>585959</xdr:colOff>
      <xdr:row>21</xdr:row>
      <xdr:rowOff>157466</xdr:rowOff>
    </xdr:from>
    <xdr:to>
      <xdr:col>2</xdr:col>
      <xdr:colOff>238909</xdr:colOff>
      <xdr:row>32</xdr:row>
      <xdr:rowOff>35337</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59" name="Písanie rukou 58">
              <a:extLst>
                <a:ext uri="{FF2B5EF4-FFF2-40B4-BE49-F238E27FC236}">
                  <a16:creationId xmlns:a16="http://schemas.microsoft.com/office/drawing/2014/main" id="{90C26344-FA3D-9E1F-53A0-7D4ADA2A65DB}"/>
                </a:ext>
              </a:extLst>
            </xdr14:cNvPr>
            <xdr14:cNvContentPartPr/>
          </xdr14:nvContentPartPr>
          <xdr14:nvPr macro=""/>
          <xdr14:xfrm>
            <a:off x="1198280" y="4050621"/>
            <a:ext cx="635689" cy="1873586"/>
          </xdr14:xfrm>
        </xdr:contentPart>
      </mc:Choice>
      <mc:Fallback xmlns="">
        <xdr:pic>
          <xdr:nvPicPr>
            <xdr:cNvPr id="59" name="Písanie rukou 58">
              <a:extLst>
                <a:ext uri="{FF2B5EF4-FFF2-40B4-BE49-F238E27FC236}">
                  <a16:creationId xmlns:a16="http://schemas.microsoft.com/office/drawing/2014/main" id="{90C26344-FA3D-9E1F-53A0-7D4ADA2A65DB}"/>
                </a:ext>
              </a:extLst>
            </xdr:cNvPr>
            <xdr:cNvPicPr/>
          </xdr:nvPicPr>
          <xdr:blipFill>
            <a:blip xmlns:r="http://schemas.openxmlformats.org/officeDocument/2006/relationships" r:embed="rId14"/>
            <a:stretch>
              <a:fillRect/>
            </a:stretch>
          </xdr:blipFill>
          <xdr:spPr>
            <a:xfrm>
              <a:off x="1189641" y="4041982"/>
              <a:ext cx="653327" cy="1891224"/>
            </a:xfrm>
            <a:prstGeom prst="rect">
              <a:avLst/>
            </a:prstGeom>
          </xdr:spPr>
        </xdr:pic>
      </mc:Fallback>
    </mc:AlternateContent>
    <xdr:clientData/>
  </xdr:twoCellAnchor>
  <xdr:twoCellAnchor editAs="oneCell">
    <xdr:from>
      <xdr:col>2</xdr:col>
      <xdr:colOff>250069</xdr:colOff>
      <xdr:row>21</xdr:row>
      <xdr:rowOff>160346</xdr:rowOff>
    </xdr:from>
    <xdr:to>
      <xdr:col>6</xdr:col>
      <xdr:colOff>459909</xdr:colOff>
      <xdr:row>31</xdr:row>
      <xdr:rowOff>148007</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61" name="Písanie rukou 60">
              <a:extLst>
                <a:ext uri="{FF2B5EF4-FFF2-40B4-BE49-F238E27FC236}">
                  <a16:creationId xmlns:a16="http://schemas.microsoft.com/office/drawing/2014/main" id="{C258180E-AFB7-EA1E-E787-0A28852F7301}"/>
                </a:ext>
              </a:extLst>
            </xdr14:cNvPr>
            <xdr14:cNvContentPartPr/>
          </xdr14:nvContentPartPr>
          <xdr14:nvPr macro=""/>
          <xdr14:xfrm>
            <a:off x="1845129" y="4053501"/>
            <a:ext cx="4140792" cy="1801946"/>
          </xdr14:xfrm>
        </xdr:contentPart>
      </mc:Choice>
      <mc:Fallback xmlns="">
        <xdr:pic>
          <xdr:nvPicPr>
            <xdr:cNvPr id="61" name="Písanie rukou 60">
              <a:extLst>
                <a:ext uri="{FF2B5EF4-FFF2-40B4-BE49-F238E27FC236}">
                  <a16:creationId xmlns:a16="http://schemas.microsoft.com/office/drawing/2014/main" id="{C258180E-AFB7-EA1E-E787-0A28852F7301}"/>
                </a:ext>
              </a:extLst>
            </xdr:cNvPr>
            <xdr:cNvPicPr/>
          </xdr:nvPicPr>
          <xdr:blipFill>
            <a:blip xmlns:r="http://schemas.openxmlformats.org/officeDocument/2006/relationships" r:embed="rId16"/>
            <a:stretch>
              <a:fillRect/>
            </a:stretch>
          </xdr:blipFill>
          <xdr:spPr>
            <a:xfrm>
              <a:off x="1836130" y="4044502"/>
              <a:ext cx="4158431" cy="1819584"/>
            </a:xfrm>
            <a:prstGeom prst="rect">
              <a:avLst/>
            </a:prstGeom>
          </xdr:spPr>
        </xdr:pic>
      </mc:Fallback>
    </mc:AlternateContent>
    <xdr:clientData/>
  </xdr:twoCellAnchor>
  <xdr:twoCellAnchor editAs="oneCell">
    <xdr:from>
      <xdr:col>3</xdr:col>
      <xdr:colOff>980139</xdr:colOff>
      <xdr:row>30</xdr:row>
      <xdr:rowOff>159546</xdr:rowOff>
    </xdr:from>
    <xdr:to>
      <xdr:col>4</xdr:col>
      <xdr:colOff>16769</xdr:colOff>
      <xdr:row>32</xdr:row>
      <xdr:rowOff>6728</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3" name="Písanie rukou 62">
              <a:extLst>
                <a:ext uri="{FF2B5EF4-FFF2-40B4-BE49-F238E27FC236}">
                  <a16:creationId xmlns:a16="http://schemas.microsoft.com/office/drawing/2014/main" id="{4FE5C2A0-4385-4EA6-CFC9-7E2082DD89AE}"/>
                </a:ext>
              </a:extLst>
            </xdr14:cNvPr>
            <xdr14:cNvContentPartPr/>
          </xdr14:nvContentPartPr>
          <xdr14:nvPr macro=""/>
          <xdr14:xfrm>
            <a:off x="3557937" y="5685558"/>
            <a:ext cx="19368" cy="210039"/>
          </xdr14:xfrm>
        </xdr:contentPart>
      </mc:Choice>
      <mc:Fallback xmlns="">
        <xdr:pic>
          <xdr:nvPicPr>
            <xdr:cNvPr id="63" name="Písanie rukou 62">
              <a:extLst>
                <a:ext uri="{FF2B5EF4-FFF2-40B4-BE49-F238E27FC236}">
                  <a16:creationId xmlns:a16="http://schemas.microsoft.com/office/drawing/2014/main" id="{4FE5C2A0-4385-4EA6-CFC9-7E2082DD89AE}"/>
                </a:ext>
              </a:extLst>
            </xdr:cNvPr>
            <xdr:cNvPicPr/>
          </xdr:nvPicPr>
          <xdr:blipFill>
            <a:blip xmlns:r="http://schemas.openxmlformats.org/officeDocument/2006/relationships" r:embed="rId18"/>
            <a:stretch>
              <a:fillRect/>
            </a:stretch>
          </xdr:blipFill>
          <xdr:spPr>
            <a:xfrm>
              <a:off x="3541240" y="5667788"/>
              <a:ext cx="52427" cy="245223"/>
            </a:xfrm>
            <a:prstGeom prst="rect">
              <a:avLst/>
            </a:prstGeom>
          </xdr:spPr>
        </xdr:pic>
      </mc:Fallback>
    </mc:AlternateContent>
    <xdr:clientData/>
  </xdr:twoCellAnchor>
  <xdr:twoCellAnchor editAs="oneCell">
    <xdr:from>
      <xdr:col>4</xdr:col>
      <xdr:colOff>122159</xdr:colOff>
      <xdr:row>31</xdr:row>
      <xdr:rowOff>52962</xdr:rowOff>
    </xdr:from>
    <xdr:to>
      <xdr:col>4</xdr:col>
      <xdr:colOff>362459</xdr:colOff>
      <xdr:row>31</xdr:row>
      <xdr:rowOff>131472</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65" name="Písanie rukou 64">
              <a:extLst>
                <a:ext uri="{FF2B5EF4-FFF2-40B4-BE49-F238E27FC236}">
                  <a16:creationId xmlns:a16="http://schemas.microsoft.com/office/drawing/2014/main" id="{6CFDADDD-E82F-C077-2FDF-15BBE40064C5}"/>
                </a:ext>
              </a:extLst>
            </xdr14:cNvPr>
            <xdr14:cNvContentPartPr/>
          </xdr14:nvContentPartPr>
          <xdr14:nvPr macro=""/>
          <xdr14:xfrm rot="-849000">
            <a:off x="3682695" y="5760402"/>
            <a:ext cx="240300" cy="78510"/>
          </xdr14:xfrm>
        </xdr:contentPart>
      </mc:Choice>
      <mc:Fallback xmlns="">
        <xdr:pic>
          <xdr:nvPicPr>
            <xdr:cNvPr id="65" name="Písanie rukou 64">
              <a:extLst>
                <a:ext uri="{FF2B5EF4-FFF2-40B4-BE49-F238E27FC236}">
                  <a16:creationId xmlns:a16="http://schemas.microsoft.com/office/drawing/2014/main" id="{6CFDADDD-E82F-C077-2FDF-15BBE40064C5}"/>
                </a:ext>
              </a:extLst>
            </xdr:cNvPr>
            <xdr:cNvPicPr/>
          </xdr:nvPicPr>
          <xdr:blipFill>
            <a:blip xmlns:r="http://schemas.openxmlformats.org/officeDocument/2006/relationships" r:embed="rId20"/>
            <a:stretch>
              <a:fillRect/>
            </a:stretch>
          </xdr:blipFill>
          <xdr:spPr>
            <a:xfrm rot="-849000">
              <a:off x="3619742" y="5697378"/>
              <a:ext cx="365846" cy="204198"/>
            </a:xfrm>
            <a:prstGeom prst="rect">
              <a:avLst/>
            </a:prstGeom>
          </xdr:spPr>
        </xdr:pic>
      </mc:Fallback>
    </mc:AlternateContent>
    <xdr:clientData/>
  </xdr:twoCellAnchor>
  <xdr:twoCellAnchor editAs="oneCell">
    <xdr:from>
      <xdr:col>4</xdr:col>
      <xdr:colOff>400889</xdr:colOff>
      <xdr:row>31</xdr:row>
      <xdr:rowOff>127677</xdr:rowOff>
    </xdr:from>
    <xdr:to>
      <xdr:col>4</xdr:col>
      <xdr:colOff>563969</xdr:colOff>
      <xdr:row>31</xdr:row>
      <xdr:rowOff>155037</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69" name="Písanie rukou 68">
              <a:extLst>
                <a:ext uri="{FF2B5EF4-FFF2-40B4-BE49-F238E27FC236}">
                  <a16:creationId xmlns:a16="http://schemas.microsoft.com/office/drawing/2014/main" id="{809BE31D-B499-F2B5-DC91-0F2C602FDC92}"/>
                </a:ext>
              </a:extLst>
            </xdr14:cNvPr>
            <xdr14:cNvContentPartPr/>
          </xdr14:nvContentPartPr>
          <xdr14:nvPr macro=""/>
          <xdr14:xfrm>
            <a:off x="3961425" y="5835117"/>
            <a:ext cx="163080" cy="27360"/>
          </xdr14:xfrm>
        </xdr:contentPart>
      </mc:Choice>
      <mc:Fallback xmlns="">
        <xdr:pic>
          <xdr:nvPicPr>
            <xdr:cNvPr id="69" name="Písanie rukou 68">
              <a:extLst>
                <a:ext uri="{FF2B5EF4-FFF2-40B4-BE49-F238E27FC236}">
                  <a16:creationId xmlns:a16="http://schemas.microsoft.com/office/drawing/2014/main" id="{809BE31D-B499-F2B5-DC91-0F2C602FDC92}"/>
                </a:ext>
              </a:extLst>
            </xdr:cNvPr>
            <xdr:cNvPicPr/>
          </xdr:nvPicPr>
          <xdr:blipFill>
            <a:blip xmlns:r="http://schemas.openxmlformats.org/officeDocument/2006/relationships" r:embed="rId22"/>
            <a:stretch>
              <a:fillRect/>
            </a:stretch>
          </xdr:blipFill>
          <xdr:spPr>
            <a:xfrm>
              <a:off x="3898785" y="5772117"/>
              <a:ext cx="288720" cy="153000"/>
            </a:xfrm>
            <a:prstGeom prst="rect">
              <a:avLst/>
            </a:prstGeom>
          </xdr:spPr>
        </xdr:pic>
      </mc:Fallback>
    </mc:AlternateContent>
    <xdr:clientData/>
  </xdr:twoCellAnchor>
  <xdr:twoCellAnchor editAs="oneCell">
    <xdr:from>
      <xdr:col>4</xdr:col>
      <xdr:colOff>579809</xdr:colOff>
      <xdr:row>31</xdr:row>
      <xdr:rowOff>108957</xdr:rowOff>
    </xdr:from>
    <xdr:to>
      <xdr:col>6</xdr:col>
      <xdr:colOff>409149</xdr:colOff>
      <xdr:row>32</xdr:row>
      <xdr:rowOff>3487</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71" name="Písanie rukou 70">
              <a:extLst>
                <a:ext uri="{FF2B5EF4-FFF2-40B4-BE49-F238E27FC236}">
                  <a16:creationId xmlns:a16="http://schemas.microsoft.com/office/drawing/2014/main" id="{134CE65A-5D17-E57C-1908-135092A9DB9A}"/>
                </a:ext>
              </a:extLst>
            </xdr14:cNvPr>
            <xdr14:cNvContentPartPr/>
          </xdr14:nvContentPartPr>
          <xdr14:nvPr macro=""/>
          <xdr14:xfrm>
            <a:off x="4140345" y="5816397"/>
            <a:ext cx="1794816" cy="75960"/>
          </xdr14:xfrm>
        </xdr:contentPart>
      </mc:Choice>
      <mc:Fallback xmlns="">
        <xdr:pic>
          <xdr:nvPicPr>
            <xdr:cNvPr id="71" name="Písanie rukou 70">
              <a:extLst>
                <a:ext uri="{FF2B5EF4-FFF2-40B4-BE49-F238E27FC236}">
                  <a16:creationId xmlns:a16="http://schemas.microsoft.com/office/drawing/2014/main" id="{134CE65A-5D17-E57C-1908-135092A9DB9A}"/>
                </a:ext>
              </a:extLst>
            </xdr:cNvPr>
            <xdr:cNvPicPr/>
          </xdr:nvPicPr>
          <xdr:blipFill>
            <a:blip xmlns:r="http://schemas.openxmlformats.org/officeDocument/2006/relationships" r:embed="rId24"/>
            <a:stretch>
              <a:fillRect/>
            </a:stretch>
          </xdr:blipFill>
          <xdr:spPr>
            <a:xfrm>
              <a:off x="4122735" y="5798757"/>
              <a:ext cx="1830396" cy="111600"/>
            </a:xfrm>
            <a:prstGeom prst="rect">
              <a:avLst/>
            </a:prstGeom>
          </xdr:spPr>
        </xdr:pic>
      </mc:Fallback>
    </mc:AlternateContent>
    <xdr:clientData/>
  </xdr:twoCellAnchor>
  <xdr:twoCellAnchor editAs="oneCell">
    <xdr:from>
      <xdr:col>4</xdr:col>
      <xdr:colOff>673199</xdr:colOff>
      <xdr:row>31</xdr:row>
      <xdr:rowOff>140645</xdr:rowOff>
    </xdr:from>
    <xdr:to>
      <xdr:col>6</xdr:col>
      <xdr:colOff>439663</xdr:colOff>
      <xdr:row>32</xdr:row>
      <xdr:rowOff>12135</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73" name="Písanie rukou 72">
              <a:extLst>
                <a:ext uri="{FF2B5EF4-FFF2-40B4-BE49-F238E27FC236}">
                  <a16:creationId xmlns:a16="http://schemas.microsoft.com/office/drawing/2014/main" id="{DB9FEBA6-7A94-8C62-E543-64C4AA079E18}"/>
                </a:ext>
              </a:extLst>
            </xdr14:cNvPr>
            <xdr14:cNvContentPartPr/>
          </xdr14:nvContentPartPr>
          <xdr14:nvPr macro=""/>
          <xdr14:xfrm>
            <a:off x="4233735" y="5848085"/>
            <a:ext cx="1731940" cy="52920"/>
          </xdr14:xfrm>
        </xdr:contentPart>
      </mc:Choice>
      <mc:Fallback xmlns="">
        <xdr:pic>
          <xdr:nvPicPr>
            <xdr:cNvPr id="73" name="Písanie rukou 72">
              <a:extLst>
                <a:ext uri="{FF2B5EF4-FFF2-40B4-BE49-F238E27FC236}">
                  <a16:creationId xmlns:a16="http://schemas.microsoft.com/office/drawing/2014/main" id="{DB9FEBA6-7A94-8C62-E543-64C4AA079E18}"/>
                </a:ext>
              </a:extLst>
            </xdr:cNvPr>
            <xdr:cNvPicPr/>
          </xdr:nvPicPr>
          <xdr:blipFill>
            <a:blip xmlns:r="http://schemas.openxmlformats.org/officeDocument/2006/relationships" r:embed="rId26"/>
            <a:stretch>
              <a:fillRect/>
            </a:stretch>
          </xdr:blipFill>
          <xdr:spPr>
            <a:xfrm>
              <a:off x="4216121" y="5830085"/>
              <a:ext cx="1767528" cy="88560"/>
            </a:xfrm>
            <a:prstGeom prst="rect">
              <a:avLst/>
            </a:prstGeom>
          </xdr:spPr>
        </xdr:pic>
      </mc:Fallback>
    </mc:AlternateContent>
    <xdr:clientData/>
  </xdr:twoCellAnchor>
  <xdr:twoCellAnchor editAs="oneCell">
    <xdr:from>
      <xdr:col>4</xdr:col>
      <xdr:colOff>273035</xdr:colOff>
      <xdr:row>31</xdr:row>
      <xdr:rowOff>158828</xdr:rowOff>
    </xdr:from>
    <xdr:to>
      <xdr:col>4</xdr:col>
      <xdr:colOff>435803</xdr:colOff>
      <xdr:row>32</xdr:row>
      <xdr:rowOff>7262</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76" name="Písanie rukou 75">
              <a:extLst>
                <a:ext uri="{FF2B5EF4-FFF2-40B4-BE49-F238E27FC236}">
                  <a16:creationId xmlns:a16="http://schemas.microsoft.com/office/drawing/2014/main" id="{38E75155-6292-6AC3-5E53-858E431A3384}"/>
                </a:ext>
              </a:extLst>
            </xdr14:cNvPr>
            <xdr14:cNvContentPartPr/>
          </xdr14:nvContentPartPr>
          <xdr14:nvPr macro=""/>
          <xdr14:xfrm rot="-9855901">
            <a:off x="3833571" y="5866268"/>
            <a:ext cx="162768" cy="29864"/>
          </xdr14:xfrm>
        </xdr:contentPart>
      </mc:Choice>
      <mc:Fallback xmlns="">
        <xdr:pic>
          <xdr:nvPicPr>
            <xdr:cNvPr id="76" name="Písanie rukou 75">
              <a:extLst>
                <a:ext uri="{FF2B5EF4-FFF2-40B4-BE49-F238E27FC236}">
                  <a16:creationId xmlns:a16="http://schemas.microsoft.com/office/drawing/2014/main" id="{38E75155-6292-6AC3-5E53-858E431A3384}"/>
                </a:ext>
              </a:extLst>
            </xdr:cNvPr>
            <xdr:cNvPicPr/>
          </xdr:nvPicPr>
          <xdr:blipFill>
            <a:blip xmlns:r="http://schemas.openxmlformats.org/officeDocument/2006/relationships" r:embed="rId28"/>
            <a:stretch>
              <a:fillRect/>
            </a:stretch>
          </xdr:blipFill>
          <xdr:spPr>
            <a:xfrm rot="-9855901">
              <a:off x="3815566" y="5848278"/>
              <a:ext cx="198419" cy="65485"/>
            </a:xfrm>
            <a:prstGeom prst="rect">
              <a:avLst/>
            </a:prstGeom>
          </xdr:spPr>
        </xdr:pic>
      </mc:Fallback>
    </mc:AlternateContent>
    <xdr:clientData/>
  </xdr:twoCellAnchor>
  <xdr:twoCellAnchor editAs="oneCell">
    <xdr:from>
      <xdr:col>4</xdr:col>
      <xdr:colOff>246239</xdr:colOff>
      <xdr:row>31</xdr:row>
      <xdr:rowOff>180960</xdr:rowOff>
    </xdr:from>
    <xdr:to>
      <xdr:col>4</xdr:col>
      <xdr:colOff>320759</xdr:colOff>
      <xdr:row>32</xdr:row>
      <xdr:rowOff>18610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77" name="Písanie rukou 76">
              <a:extLst>
                <a:ext uri="{FF2B5EF4-FFF2-40B4-BE49-F238E27FC236}">
                  <a16:creationId xmlns:a16="http://schemas.microsoft.com/office/drawing/2014/main" id="{BF7FAD4C-1214-691F-4217-11331D95E379}"/>
                </a:ext>
              </a:extLst>
            </xdr14:cNvPr>
            <xdr14:cNvContentPartPr/>
          </xdr14:nvContentPartPr>
          <xdr14:nvPr macro=""/>
          <xdr14:xfrm>
            <a:off x="3806775" y="5888400"/>
            <a:ext cx="74520" cy="19080"/>
          </xdr14:xfrm>
        </xdr:contentPart>
      </mc:Choice>
      <mc:Fallback xmlns="">
        <xdr:pic>
          <xdr:nvPicPr>
            <xdr:cNvPr id="77" name="Písanie rukou 76">
              <a:extLst>
                <a:ext uri="{FF2B5EF4-FFF2-40B4-BE49-F238E27FC236}">
                  <a16:creationId xmlns:a16="http://schemas.microsoft.com/office/drawing/2014/main" id="{BF7FAD4C-1214-691F-4217-11331D95E379}"/>
                </a:ext>
              </a:extLst>
            </xdr:cNvPr>
            <xdr:cNvPicPr/>
          </xdr:nvPicPr>
          <xdr:blipFill>
            <a:blip xmlns:r="http://schemas.openxmlformats.org/officeDocument/2006/relationships" r:embed="rId30"/>
            <a:stretch>
              <a:fillRect/>
            </a:stretch>
          </xdr:blipFill>
          <xdr:spPr>
            <a:xfrm>
              <a:off x="3789135" y="5870400"/>
              <a:ext cx="110160" cy="54720"/>
            </a:xfrm>
            <a:prstGeom prst="rect">
              <a:avLst/>
            </a:prstGeom>
          </xdr:spPr>
        </xdr:pic>
      </mc:Fallback>
    </mc:AlternateContent>
    <xdr:clientData/>
  </xdr:twoCellAnchor>
  <xdr:twoCellAnchor editAs="oneCell">
    <xdr:from>
      <xdr:col>4</xdr:col>
      <xdr:colOff>897119</xdr:colOff>
      <xdr:row>31</xdr:row>
      <xdr:rowOff>166560</xdr:rowOff>
    </xdr:from>
    <xdr:to>
      <xdr:col>6</xdr:col>
      <xdr:colOff>388543</xdr:colOff>
      <xdr:row>32</xdr:row>
      <xdr:rowOff>12130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92" name="Písanie rukou 91">
              <a:extLst>
                <a:ext uri="{FF2B5EF4-FFF2-40B4-BE49-F238E27FC236}">
                  <a16:creationId xmlns:a16="http://schemas.microsoft.com/office/drawing/2014/main" id="{608073CA-92EA-7F92-CD83-3CCAFBBDEE0E}"/>
                </a:ext>
              </a:extLst>
            </xdr14:cNvPr>
            <xdr14:cNvContentPartPr/>
          </xdr14:nvContentPartPr>
          <xdr14:nvPr macro=""/>
          <xdr14:xfrm>
            <a:off x="4457655" y="5874000"/>
            <a:ext cx="1456900" cy="27000"/>
          </xdr14:xfrm>
        </xdr:contentPart>
      </mc:Choice>
      <mc:Fallback xmlns="">
        <xdr:pic>
          <xdr:nvPicPr>
            <xdr:cNvPr id="92" name="Písanie rukou 91">
              <a:extLst>
                <a:ext uri="{FF2B5EF4-FFF2-40B4-BE49-F238E27FC236}">
                  <a16:creationId xmlns:a16="http://schemas.microsoft.com/office/drawing/2014/main" id="{608073CA-92EA-7F92-CD83-3CCAFBBDEE0E}"/>
                </a:ext>
              </a:extLst>
            </xdr:cNvPr>
            <xdr:cNvPicPr/>
          </xdr:nvPicPr>
          <xdr:blipFill>
            <a:blip xmlns:r="http://schemas.openxmlformats.org/officeDocument/2006/relationships" r:embed="rId32"/>
            <a:stretch>
              <a:fillRect/>
            </a:stretch>
          </xdr:blipFill>
          <xdr:spPr>
            <a:xfrm>
              <a:off x="4439686" y="5856237"/>
              <a:ext cx="1492478" cy="62171"/>
            </a:xfrm>
            <a:prstGeom prst="rect">
              <a:avLst/>
            </a:prstGeom>
          </xdr:spPr>
        </xdr:pic>
      </mc:Fallback>
    </mc:AlternateContent>
    <xdr:clientData/>
  </xdr:twoCellAnchor>
  <xdr:twoCellAnchor editAs="oneCell">
    <xdr:from>
      <xdr:col>4</xdr:col>
      <xdr:colOff>172439</xdr:colOff>
      <xdr:row>30</xdr:row>
      <xdr:rowOff>168597</xdr:rowOff>
    </xdr:from>
    <xdr:to>
      <xdr:col>4</xdr:col>
      <xdr:colOff>390959</xdr:colOff>
      <xdr:row>31</xdr:row>
      <xdr:rowOff>40810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98" name="Písanie rukou 97">
              <a:extLst>
                <a:ext uri="{FF2B5EF4-FFF2-40B4-BE49-F238E27FC236}">
                  <a16:creationId xmlns:a16="http://schemas.microsoft.com/office/drawing/2014/main" id="{708553BE-9F71-6A24-E207-A403303E6723}"/>
                </a:ext>
              </a:extLst>
            </xdr14:cNvPr>
            <xdr14:cNvContentPartPr/>
          </xdr14:nvContentPartPr>
          <xdr14:nvPr macro=""/>
          <xdr14:xfrm>
            <a:off x="3732975" y="5694609"/>
            <a:ext cx="218520" cy="53640"/>
          </xdr14:xfrm>
        </xdr:contentPart>
      </mc:Choice>
      <mc:Fallback xmlns="">
        <xdr:pic>
          <xdr:nvPicPr>
            <xdr:cNvPr id="98" name="Písanie rukou 97">
              <a:extLst>
                <a:ext uri="{FF2B5EF4-FFF2-40B4-BE49-F238E27FC236}">
                  <a16:creationId xmlns:a16="http://schemas.microsoft.com/office/drawing/2014/main" id="{708553BE-9F71-6A24-E207-A403303E6723}"/>
                </a:ext>
              </a:extLst>
            </xdr:cNvPr>
            <xdr:cNvPicPr/>
          </xdr:nvPicPr>
          <xdr:blipFill>
            <a:blip xmlns:r="http://schemas.openxmlformats.org/officeDocument/2006/relationships" r:embed="rId34"/>
            <a:stretch>
              <a:fillRect/>
            </a:stretch>
          </xdr:blipFill>
          <xdr:spPr>
            <a:xfrm>
              <a:off x="3714975" y="5676969"/>
              <a:ext cx="254160" cy="89280"/>
            </a:xfrm>
            <a:prstGeom prst="rect">
              <a:avLst/>
            </a:prstGeom>
          </xdr:spPr>
        </xdr:pic>
      </mc:Fallback>
    </mc:AlternateContent>
    <xdr:clientData/>
  </xdr:twoCellAnchor>
  <xdr:twoCellAnchor editAs="oneCell">
    <xdr:from>
      <xdr:col>4</xdr:col>
      <xdr:colOff>124199</xdr:colOff>
      <xdr:row>30</xdr:row>
      <xdr:rowOff>173637</xdr:rowOff>
    </xdr:from>
    <xdr:to>
      <xdr:col>4</xdr:col>
      <xdr:colOff>229679</xdr:colOff>
      <xdr:row>31</xdr:row>
      <xdr:rowOff>26410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99" name="Písanie rukou 98">
              <a:extLst>
                <a:ext uri="{FF2B5EF4-FFF2-40B4-BE49-F238E27FC236}">
                  <a16:creationId xmlns:a16="http://schemas.microsoft.com/office/drawing/2014/main" id="{B0E84307-BC5C-6A4A-0F69-AFF141D0F731}"/>
                </a:ext>
              </a:extLst>
            </xdr14:cNvPr>
            <xdr14:cNvContentPartPr/>
          </xdr14:nvContentPartPr>
          <xdr14:nvPr macro=""/>
          <xdr14:xfrm>
            <a:off x="3684735" y="5699649"/>
            <a:ext cx="105480" cy="34200"/>
          </xdr14:xfrm>
        </xdr:contentPart>
      </mc:Choice>
      <mc:Fallback xmlns="">
        <xdr:pic>
          <xdr:nvPicPr>
            <xdr:cNvPr id="99" name="Písanie rukou 98">
              <a:extLst>
                <a:ext uri="{FF2B5EF4-FFF2-40B4-BE49-F238E27FC236}">
                  <a16:creationId xmlns:a16="http://schemas.microsoft.com/office/drawing/2014/main" id="{B0E84307-BC5C-6A4A-0F69-AFF141D0F731}"/>
                </a:ext>
              </a:extLst>
            </xdr:cNvPr>
            <xdr:cNvPicPr/>
          </xdr:nvPicPr>
          <xdr:blipFill>
            <a:blip xmlns:r="http://schemas.openxmlformats.org/officeDocument/2006/relationships" r:embed="rId36"/>
            <a:stretch>
              <a:fillRect/>
            </a:stretch>
          </xdr:blipFill>
          <xdr:spPr>
            <a:xfrm>
              <a:off x="3667095" y="5681649"/>
              <a:ext cx="141120" cy="69840"/>
            </a:xfrm>
            <a:prstGeom prst="rect">
              <a:avLst/>
            </a:prstGeom>
          </xdr:spPr>
        </xdr:pic>
      </mc:Fallback>
    </mc:AlternateContent>
    <xdr:clientData/>
  </xdr:twoCellAnchor>
  <xdr:twoCellAnchor editAs="oneCell">
    <xdr:from>
      <xdr:col>4</xdr:col>
      <xdr:colOff>11221</xdr:colOff>
      <xdr:row>30</xdr:row>
      <xdr:rowOff>151677</xdr:rowOff>
    </xdr:from>
    <xdr:to>
      <xdr:col>5</xdr:col>
      <xdr:colOff>84831</xdr:colOff>
      <xdr:row>32</xdr:row>
      <xdr:rowOff>31571</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08" name="Písanie rukou 107">
              <a:extLst>
                <a:ext uri="{FF2B5EF4-FFF2-40B4-BE49-F238E27FC236}">
                  <a16:creationId xmlns:a16="http://schemas.microsoft.com/office/drawing/2014/main" id="{B6C5B28C-B8D1-878F-1487-3B366DDF7C1E}"/>
                </a:ext>
              </a:extLst>
            </xdr14:cNvPr>
            <xdr14:cNvContentPartPr/>
          </xdr14:nvContentPartPr>
          <xdr14:nvPr macro=""/>
          <xdr14:xfrm>
            <a:off x="3571757" y="5677689"/>
            <a:ext cx="1056348" cy="242751"/>
          </xdr14:xfrm>
        </xdr:contentPart>
      </mc:Choice>
      <mc:Fallback xmlns="">
        <xdr:pic>
          <xdr:nvPicPr>
            <xdr:cNvPr id="108" name="Písanie rukou 107">
              <a:extLst>
                <a:ext uri="{FF2B5EF4-FFF2-40B4-BE49-F238E27FC236}">
                  <a16:creationId xmlns:a16="http://schemas.microsoft.com/office/drawing/2014/main" id="{B6C5B28C-B8D1-878F-1487-3B366DDF7C1E}"/>
                </a:ext>
              </a:extLst>
            </xdr:cNvPr>
            <xdr:cNvPicPr/>
          </xdr:nvPicPr>
          <xdr:blipFill>
            <a:blip xmlns:r="http://schemas.openxmlformats.org/officeDocument/2006/relationships" r:embed="rId38"/>
            <a:stretch>
              <a:fillRect/>
            </a:stretch>
          </xdr:blipFill>
          <xdr:spPr>
            <a:xfrm>
              <a:off x="3554157" y="5660248"/>
              <a:ext cx="1091907" cy="277989"/>
            </a:xfrm>
            <a:prstGeom prst="rect">
              <a:avLst/>
            </a:prstGeom>
          </xdr:spPr>
        </xdr:pic>
      </mc:Fallback>
    </mc:AlternateContent>
    <xdr:clientData/>
  </xdr:twoCellAnchor>
  <xdr:twoCellAnchor editAs="oneCell">
    <xdr:from>
      <xdr:col>4</xdr:col>
      <xdr:colOff>113318</xdr:colOff>
      <xdr:row>32</xdr:row>
      <xdr:rowOff>99128</xdr:rowOff>
    </xdr:from>
    <xdr:to>
      <xdr:col>4</xdr:col>
      <xdr:colOff>252638</xdr:colOff>
      <xdr:row>33</xdr:row>
      <xdr:rowOff>57740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24" name="Písanie rukou 123">
              <a:extLst>
                <a:ext uri="{FF2B5EF4-FFF2-40B4-BE49-F238E27FC236}">
                  <a16:creationId xmlns:a16="http://schemas.microsoft.com/office/drawing/2014/main" id="{B9BC7A91-9E31-3747-D769-67A89F33A1F1}"/>
                </a:ext>
              </a:extLst>
            </xdr14:cNvPr>
            <xdr14:cNvContentPartPr/>
          </xdr14:nvContentPartPr>
          <xdr14:nvPr macro=""/>
          <xdr14:xfrm>
            <a:off x="3673854" y="6033354"/>
            <a:ext cx="139320" cy="140040"/>
          </xdr14:xfrm>
        </xdr:contentPart>
      </mc:Choice>
      <mc:Fallback xmlns="">
        <xdr:pic>
          <xdr:nvPicPr>
            <xdr:cNvPr id="124" name="Písanie rukou 123">
              <a:extLst>
                <a:ext uri="{FF2B5EF4-FFF2-40B4-BE49-F238E27FC236}">
                  <a16:creationId xmlns:a16="http://schemas.microsoft.com/office/drawing/2014/main" id="{B9BC7A91-9E31-3747-D769-67A89F33A1F1}"/>
                </a:ext>
              </a:extLst>
            </xdr:cNvPr>
            <xdr:cNvPicPr/>
          </xdr:nvPicPr>
          <xdr:blipFill>
            <a:blip xmlns:r="http://schemas.openxmlformats.org/officeDocument/2006/relationships" r:embed="rId40"/>
            <a:stretch>
              <a:fillRect/>
            </a:stretch>
          </xdr:blipFill>
          <xdr:spPr>
            <a:xfrm>
              <a:off x="3664854" y="6024354"/>
              <a:ext cx="156960" cy="157680"/>
            </a:xfrm>
            <a:prstGeom prst="rect">
              <a:avLst/>
            </a:prstGeom>
          </xdr:spPr>
        </xdr:pic>
      </mc:Fallback>
    </mc:AlternateContent>
    <xdr:clientData/>
  </xdr:twoCellAnchor>
  <xdr:twoCellAnchor editAs="oneCell">
    <xdr:from>
      <xdr:col>4</xdr:col>
      <xdr:colOff>450923</xdr:colOff>
      <xdr:row>32</xdr:row>
      <xdr:rowOff>171128</xdr:rowOff>
    </xdr:from>
    <xdr:to>
      <xdr:col>5</xdr:col>
      <xdr:colOff>46990</xdr:colOff>
      <xdr:row>34</xdr:row>
      <xdr:rowOff>166913</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33" name="Písanie rukou 132">
              <a:extLst>
                <a:ext uri="{FF2B5EF4-FFF2-40B4-BE49-F238E27FC236}">
                  <a16:creationId xmlns:a16="http://schemas.microsoft.com/office/drawing/2014/main" id="{1C2A41A6-BF22-C870-7782-75A7C59C6505}"/>
                </a:ext>
              </a:extLst>
            </xdr14:cNvPr>
            <xdr14:cNvContentPartPr/>
          </xdr14:nvContentPartPr>
          <xdr14:nvPr macro=""/>
          <xdr14:xfrm>
            <a:off x="4011459" y="6059997"/>
            <a:ext cx="578805" cy="358642"/>
          </xdr14:xfrm>
        </xdr:contentPart>
      </mc:Choice>
      <mc:Fallback xmlns="">
        <xdr:pic>
          <xdr:nvPicPr>
            <xdr:cNvPr id="133" name="Písanie rukou 132">
              <a:extLst>
                <a:ext uri="{FF2B5EF4-FFF2-40B4-BE49-F238E27FC236}">
                  <a16:creationId xmlns:a16="http://schemas.microsoft.com/office/drawing/2014/main" id="{1C2A41A6-BF22-C870-7782-75A7C59C6505}"/>
                </a:ext>
              </a:extLst>
            </xdr:cNvPr>
            <xdr:cNvPicPr/>
          </xdr:nvPicPr>
          <xdr:blipFill>
            <a:blip xmlns:r="http://schemas.openxmlformats.org/officeDocument/2006/relationships" r:embed="rId42"/>
            <a:stretch>
              <a:fillRect/>
            </a:stretch>
          </xdr:blipFill>
          <xdr:spPr>
            <a:xfrm>
              <a:off x="4002455" y="6051215"/>
              <a:ext cx="596454" cy="375854"/>
            </a:xfrm>
            <a:prstGeom prst="rect">
              <a:avLst/>
            </a:prstGeom>
          </xdr:spPr>
        </xdr:pic>
      </mc:Fallback>
    </mc:AlternateContent>
    <xdr:clientData/>
  </xdr:twoCellAnchor>
  <xdr:twoCellAnchor editAs="oneCell">
    <xdr:from>
      <xdr:col>4</xdr:col>
      <xdr:colOff>14678</xdr:colOff>
      <xdr:row>32</xdr:row>
      <xdr:rowOff>31407</xdr:rowOff>
    </xdr:from>
    <xdr:to>
      <xdr:col>4</xdr:col>
      <xdr:colOff>34043</xdr:colOff>
      <xdr:row>32</xdr:row>
      <xdr:rowOff>82208</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36" name="Písanie rukou 135">
              <a:extLst>
                <a:ext uri="{FF2B5EF4-FFF2-40B4-BE49-F238E27FC236}">
                  <a16:creationId xmlns:a16="http://schemas.microsoft.com/office/drawing/2014/main" id="{32BD88C7-D558-1DD6-7787-C0A0BB5D1828}"/>
                </a:ext>
              </a:extLst>
            </xdr14:cNvPr>
            <xdr14:cNvContentPartPr/>
          </xdr14:nvContentPartPr>
          <xdr14:nvPr macro=""/>
          <xdr14:xfrm>
            <a:off x="3575214" y="5920276"/>
            <a:ext cx="19365" cy="50801"/>
          </xdr14:xfrm>
        </xdr:contentPart>
      </mc:Choice>
      <mc:Fallback xmlns="">
        <xdr:pic>
          <xdr:nvPicPr>
            <xdr:cNvPr id="136" name="Písanie rukou 135">
              <a:extLst>
                <a:ext uri="{FF2B5EF4-FFF2-40B4-BE49-F238E27FC236}">
                  <a16:creationId xmlns:a16="http://schemas.microsoft.com/office/drawing/2014/main" id="{32BD88C7-D558-1DD6-7787-C0A0BB5D1828}"/>
                </a:ext>
              </a:extLst>
            </xdr:cNvPr>
            <xdr:cNvPicPr/>
          </xdr:nvPicPr>
          <xdr:blipFill>
            <a:blip xmlns:r="http://schemas.openxmlformats.org/officeDocument/2006/relationships" r:embed="rId44"/>
            <a:stretch>
              <a:fillRect/>
            </a:stretch>
          </xdr:blipFill>
          <xdr:spPr>
            <a:xfrm>
              <a:off x="3566080" y="5911975"/>
              <a:ext cx="37268" cy="67071"/>
            </a:xfrm>
            <a:prstGeom prst="rect">
              <a:avLst/>
            </a:prstGeom>
          </xdr:spPr>
        </xdr:pic>
      </mc:Fallback>
    </mc:AlternateContent>
    <xdr:clientData/>
  </xdr:twoCellAnchor>
  <xdr:twoCellAnchor editAs="oneCell">
    <xdr:from>
      <xdr:col>4</xdr:col>
      <xdr:colOff>21083</xdr:colOff>
      <xdr:row>30</xdr:row>
      <xdr:rowOff>81382</xdr:rowOff>
    </xdr:from>
    <xdr:to>
      <xdr:col>4</xdr:col>
      <xdr:colOff>21443</xdr:colOff>
      <xdr:row>30</xdr:row>
      <xdr:rowOff>81742</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37" name="Písanie rukou 136">
              <a:extLst>
                <a:ext uri="{FF2B5EF4-FFF2-40B4-BE49-F238E27FC236}">
                  <a16:creationId xmlns:a16="http://schemas.microsoft.com/office/drawing/2014/main" id="{5707E350-0A6F-6D22-7A09-EEE0DADFF2FA}"/>
                </a:ext>
              </a:extLst>
            </xdr14:cNvPr>
            <xdr14:cNvContentPartPr/>
          </xdr14:nvContentPartPr>
          <xdr14:nvPr macro=""/>
          <xdr14:xfrm>
            <a:off x="3581619" y="5607394"/>
            <a:ext cx="360" cy="360"/>
          </xdr14:xfrm>
        </xdr:contentPart>
      </mc:Choice>
      <mc:Fallback xmlns="">
        <xdr:pic>
          <xdr:nvPicPr>
            <xdr:cNvPr id="137" name="Písanie rukou 136">
              <a:extLst>
                <a:ext uri="{FF2B5EF4-FFF2-40B4-BE49-F238E27FC236}">
                  <a16:creationId xmlns:a16="http://schemas.microsoft.com/office/drawing/2014/main" id="{5707E350-0A6F-6D22-7A09-EEE0DADFF2FA}"/>
                </a:ext>
              </a:extLst>
            </xdr:cNvPr>
            <xdr:cNvPicPr/>
          </xdr:nvPicPr>
          <xdr:blipFill>
            <a:blip xmlns:r="http://schemas.openxmlformats.org/officeDocument/2006/relationships" r:embed="rId46"/>
            <a:stretch>
              <a:fillRect/>
            </a:stretch>
          </xdr:blipFill>
          <xdr:spPr>
            <a:xfrm>
              <a:off x="3572619" y="5598394"/>
              <a:ext cx="18000" cy="18000"/>
            </a:xfrm>
            <a:prstGeom prst="rect">
              <a:avLst/>
            </a:prstGeom>
          </xdr:spPr>
        </xdr:pic>
      </mc:Fallback>
    </mc:AlternateContent>
    <xdr:clientData/>
  </xdr:twoCellAnchor>
  <xdr:twoCellAnchor editAs="oneCell">
    <xdr:from>
      <xdr:col>4</xdr:col>
      <xdr:colOff>27203</xdr:colOff>
      <xdr:row>29</xdr:row>
      <xdr:rowOff>170971</xdr:rowOff>
    </xdr:from>
    <xdr:to>
      <xdr:col>4</xdr:col>
      <xdr:colOff>27563</xdr:colOff>
      <xdr:row>29</xdr:row>
      <xdr:rowOff>171331</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38" name="Písanie rukou 137">
              <a:extLst>
                <a:ext uri="{FF2B5EF4-FFF2-40B4-BE49-F238E27FC236}">
                  <a16:creationId xmlns:a16="http://schemas.microsoft.com/office/drawing/2014/main" id="{3560F935-FDFC-CC21-FAA1-B3DB8ACA15E8}"/>
                </a:ext>
              </a:extLst>
            </xdr14:cNvPr>
            <xdr14:cNvContentPartPr/>
          </xdr14:nvContentPartPr>
          <xdr14:nvPr macro=""/>
          <xdr14:xfrm>
            <a:off x="3587739" y="5515554"/>
            <a:ext cx="360" cy="360"/>
          </xdr14:xfrm>
        </xdr:contentPart>
      </mc:Choice>
      <mc:Fallback xmlns="">
        <xdr:pic>
          <xdr:nvPicPr>
            <xdr:cNvPr id="138" name="Písanie rukou 137">
              <a:extLst>
                <a:ext uri="{FF2B5EF4-FFF2-40B4-BE49-F238E27FC236}">
                  <a16:creationId xmlns:a16="http://schemas.microsoft.com/office/drawing/2014/main" id="{3560F935-FDFC-CC21-FAA1-B3DB8ACA15E8}"/>
                </a:ext>
              </a:extLst>
            </xdr:cNvPr>
            <xdr:cNvPicPr/>
          </xdr:nvPicPr>
          <xdr:blipFill>
            <a:blip xmlns:r="http://schemas.openxmlformats.org/officeDocument/2006/relationships" r:embed="rId46"/>
            <a:stretch>
              <a:fillRect/>
            </a:stretch>
          </xdr:blipFill>
          <xdr:spPr>
            <a:xfrm>
              <a:off x="3578739" y="5506554"/>
              <a:ext cx="18000" cy="18000"/>
            </a:xfrm>
            <a:prstGeom prst="rect">
              <a:avLst/>
            </a:prstGeom>
          </xdr:spPr>
        </xdr:pic>
      </mc:Fallback>
    </mc:AlternateContent>
    <xdr:clientData/>
  </xdr:twoCellAnchor>
  <xdr:twoCellAnchor editAs="oneCell">
    <xdr:from>
      <xdr:col>4</xdr:col>
      <xdr:colOff>27203</xdr:colOff>
      <xdr:row>29</xdr:row>
      <xdr:rowOff>64411</xdr:rowOff>
    </xdr:from>
    <xdr:to>
      <xdr:col>4</xdr:col>
      <xdr:colOff>27563</xdr:colOff>
      <xdr:row>29</xdr:row>
      <xdr:rowOff>75571</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39" name="Písanie rukou 138">
              <a:extLst>
                <a:ext uri="{FF2B5EF4-FFF2-40B4-BE49-F238E27FC236}">
                  <a16:creationId xmlns:a16="http://schemas.microsoft.com/office/drawing/2014/main" id="{1B249753-AF38-B4F3-0915-31B3B5F039DF}"/>
                </a:ext>
              </a:extLst>
            </xdr14:cNvPr>
            <xdr14:cNvContentPartPr/>
          </xdr14:nvContentPartPr>
          <xdr14:nvPr macro=""/>
          <xdr14:xfrm>
            <a:off x="3587739" y="5408994"/>
            <a:ext cx="360" cy="11160"/>
          </xdr14:xfrm>
        </xdr:contentPart>
      </mc:Choice>
      <mc:Fallback xmlns="">
        <xdr:pic>
          <xdr:nvPicPr>
            <xdr:cNvPr id="139" name="Písanie rukou 138">
              <a:extLst>
                <a:ext uri="{FF2B5EF4-FFF2-40B4-BE49-F238E27FC236}">
                  <a16:creationId xmlns:a16="http://schemas.microsoft.com/office/drawing/2014/main" id="{1B249753-AF38-B4F3-0915-31B3B5F039DF}"/>
                </a:ext>
              </a:extLst>
            </xdr:cNvPr>
            <xdr:cNvPicPr/>
          </xdr:nvPicPr>
          <xdr:blipFill>
            <a:blip xmlns:r="http://schemas.openxmlformats.org/officeDocument/2006/relationships" r:embed="rId49"/>
            <a:stretch>
              <a:fillRect/>
            </a:stretch>
          </xdr:blipFill>
          <xdr:spPr>
            <a:xfrm>
              <a:off x="3578739" y="5399994"/>
              <a:ext cx="18000" cy="28800"/>
            </a:xfrm>
            <a:prstGeom prst="rect">
              <a:avLst/>
            </a:prstGeom>
          </xdr:spPr>
        </xdr:pic>
      </mc:Fallback>
    </mc:AlternateContent>
    <xdr:clientData/>
  </xdr:twoCellAnchor>
  <xdr:twoCellAnchor editAs="oneCell">
    <xdr:from>
      <xdr:col>4</xdr:col>
      <xdr:colOff>27203</xdr:colOff>
      <xdr:row>27</xdr:row>
      <xdr:rowOff>93106</xdr:rowOff>
    </xdr:from>
    <xdr:to>
      <xdr:col>4</xdr:col>
      <xdr:colOff>39443</xdr:colOff>
      <xdr:row>28</xdr:row>
      <xdr:rowOff>147158</xdr:rowOff>
    </xdr:to>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145" name="Písanie rukou 144">
              <a:extLst>
                <a:ext uri="{FF2B5EF4-FFF2-40B4-BE49-F238E27FC236}">
                  <a16:creationId xmlns:a16="http://schemas.microsoft.com/office/drawing/2014/main" id="{55A3B87A-0BDA-99B2-C155-016A008022E4}"/>
                </a:ext>
              </a:extLst>
            </xdr14:cNvPr>
            <xdr14:cNvContentPartPr/>
          </xdr14:nvContentPartPr>
          <xdr14:nvPr macro=""/>
          <xdr14:xfrm>
            <a:off x="3587739" y="5074832"/>
            <a:ext cx="12240" cy="235480"/>
          </xdr14:xfrm>
        </xdr:contentPart>
      </mc:Choice>
      <mc:Fallback xmlns="">
        <xdr:pic>
          <xdr:nvPicPr>
            <xdr:cNvPr id="145" name="Písanie rukou 144">
              <a:extLst>
                <a:ext uri="{FF2B5EF4-FFF2-40B4-BE49-F238E27FC236}">
                  <a16:creationId xmlns:a16="http://schemas.microsoft.com/office/drawing/2014/main" id="{55A3B87A-0BDA-99B2-C155-016A008022E4}"/>
                </a:ext>
              </a:extLst>
            </xdr:cNvPr>
            <xdr:cNvPicPr/>
          </xdr:nvPicPr>
          <xdr:blipFill>
            <a:blip xmlns:r="http://schemas.openxmlformats.org/officeDocument/2006/relationships" r:embed="rId51"/>
            <a:stretch>
              <a:fillRect/>
            </a:stretch>
          </xdr:blipFill>
          <xdr:spPr>
            <a:xfrm>
              <a:off x="3578739" y="5066006"/>
              <a:ext cx="29880" cy="252779"/>
            </a:xfrm>
            <a:prstGeom prst="rect">
              <a:avLst/>
            </a:prstGeom>
          </xdr:spPr>
        </xdr:pic>
      </mc:Fallback>
    </mc:AlternateContent>
    <xdr:clientData/>
  </xdr:twoCellAnchor>
  <xdr:twoCellAnchor editAs="oneCell">
    <xdr:from>
      <xdr:col>4</xdr:col>
      <xdr:colOff>32963</xdr:colOff>
      <xdr:row>27</xdr:row>
      <xdr:rowOff>99226</xdr:rowOff>
    </xdr:from>
    <xdr:to>
      <xdr:col>6</xdr:col>
      <xdr:colOff>908097</xdr:colOff>
      <xdr:row>27</xdr:row>
      <xdr:rowOff>99946</xdr:rowOff>
    </xdr:to>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147" name="Písanie rukou 146">
              <a:extLst>
                <a:ext uri="{FF2B5EF4-FFF2-40B4-BE49-F238E27FC236}">
                  <a16:creationId xmlns:a16="http://schemas.microsoft.com/office/drawing/2014/main" id="{A0F51EAD-179B-4F85-D80F-42CADFAEBC81}"/>
                </a:ext>
              </a:extLst>
            </xdr14:cNvPr>
            <xdr14:cNvContentPartPr/>
          </xdr14:nvContentPartPr>
          <xdr14:nvPr macro=""/>
          <xdr14:xfrm>
            <a:off x="3593499" y="5080952"/>
            <a:ext cx="2840610" cy="720"/>
          </xdr14:xfrm>
        </xdr:contentPart>
      </mc:Choice>
      <mc:Fallback xmlns="">
        <xdr:pic>
          <xdr:nvPicPr>
            <xdr:cNvPr id="147" name="Písanie rukou 146">
              <a:extLst>
                <a:ext uri="{FF2B5EF4-FFF2-40B4-BE49-F238E27FC236}">
                  <a16:creationId xmlns:a16="http://schemas.microsoft.com/office/drawing/2014/main" id="{A0F51EAD-179B-4F85-D80F-42CADFAEBC81}"/>
                </a:ext>
              </a:extLst>
            </xdr:cNvPr>
            <xdr:cNvPicPr/>
          </xdr:nvPicPr>
          <xdr:blipFill>
            <a:blip xmlns:r="http://schemas.openxmlformats.org/officeDocument/2006/relationships" r:embed="rId53"/>
            <a:stretch>
              <a:fillRect/>
            </a:stretch>
          </xdr:blipFill>
          <xdr:spPr>
            <a:xfrm>
              <a:off x="3584497" y="5062952"/>
              <a:ext cx="2858254" cy="36000"/>
            </a:xfrm>
            <a:prstGeom prst="rect">
              <a:avLst/>
            </a:prstGeom>
          </xdr:spPr>
        </xdr:pic>
      </mc:Fallback>
    </mc:AlternateContent>
    <xdr:clientData/>
  </xdr:twoCellAnchor>
  <xdr:twoCellAnchor editAs="oneCell">
    <xdr:from>
      <xdr:col>6</xdr:col>
      <xdr:colOff>877497</xdr:colOff>
      <xdr:row>27</xdr:row>
      <xdr:rowOff>51346</xdr:rowOff>
    </xdr:from>
    <xdr:to>
      <xdr:col>6</xdr:col>
      <xdr:colOff>948777</xdr:colOff>
      <xdr:row>27</xdr:row>
      <xdr:rowOff>143506</xdr:rowOff>
    </xdr:to>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148" name="Písanie rukou 147">
              <a:extLst>
                <a:ext uri="{FF2B5EF4-FFF2-40B4-BE49-F238E27FC236}">
                  <a16:creationId xmlns:a16="http://schemas.microsoft.com/office/drawing/2014/main" id="{2376CA31-0DA0-6CBC-2C9A-6AB65732A340}"/>
                </a:ext>
              </a:extLst>
            </xdr14:cNvPr>
            <xdr14:cNvContentPartPr/>
          </xdr14:nvContentPartPr>
          <xdr14:nvPr macro=""/>
          <xdr14:xfrm>
            <a:off x="6403509" y="5033072"/>
            <a:ext cx="71280" cy="92160"/>
          </xdr14:xfrm>
        </xdr:contentPart>
      </mc:Choice>
      <mc:Fallback xmlns="">
        <xdr:pic>
          <xdr:nvPicPr>
            <xdr:cNvPr id="148" name="Písanie rukou 147">
              <a:extLst>
                <a:ext uri="{FF2B5EF4-FFF2-40B4-BE49-F238E27FC236}">
                  <a16:creationId xmlns:a16="http://schemas.microsoft.com/office/drawing/2014/main" id="{2376CA31-0DA0-6CBC-2C9A-6AB65732A340}"/>
                </a:ext>
              </a:extLst>
            </xdr:cNvPr>
            <xdr:cNvPicPr/>
          </xdr:nvPicPr>
          <xdr:blipFill>
            <a:blip xmlns:r="http://schemas.openxmlformats.org/officeDocument/2006/relationships" r:embed="rId55"/>
            <a:stretch>
              <a:fillRect/>
            </a:stretch>
          </xdr:blipFill>
          <xdr:spPr>
            <a:xfrm>
              <a:off x="6394869" y="5024072"/>
              <a:ext cx="88920" cy="109800"/>
            </a:xfrm>
            <a:prstGeom prst="rect">
              <a:avLst/>
            </a:prstGeom>
          </xdr:spPr>
        </xdr:pic>
      </mc:Fallback>
    </mc:AlternateContent>
    <xdr:clientData/>
  </xdr:twoCellAnchor>
  <xdr:twoCellAnchor editAs="oneCell">
    <xdr:from>
      <xdr:col>5</xdr:col>
      <xdr:colOff>21070</xdr:colOff>
      <xdr:row>25</xdr:row>
      <xdr:rowOff>98761</xdr:rowOff>
    </xdr:from>
    <xdr:to>
      <xdr:col>6</xdr:col>
      <xdr:colOff>480057</xdr:colOff>
      <xdr:row>26</xdr:row>
      <xdr:rowOff>155693</xdr:rowOff>
    </xdr:to>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175" name="Písanie rukou 174">
              <a:extLst>
                <a:ext uri="{FF2B5EF4-FFF2-40B4-BE49-F238E27FC236}">
                  <a16:creationId xmlns:a16="http://schemas.microsoft.com/office/drawing/2014/main" id="{431EA114-3E49-C551-CD68-B4BFCC423FA5}"/>
                </a:ext>
              </a:extLst>
            </xdr14:cNvPr>
            <xdr14:cNvContentPartPr/>
          </xdr14:nvContentPartPr>
          <xdr14:nvPr macro=""/>
          <xdr14:xfrm>
            <a:off x="4564344" y="4717630"/>
            <a:ext cx="1441725" cy="238360"/>
          </xdr14:xfrm>
        </xdr:contentPart>
      </mc:Choice>
      <mc:Fallback xmlns="">
        <xdr:pic>
          <xdr:nvPicPr>
            <xdr:cNvPr id="175" name="Písanie rukou 174">
              <a:extLst>
                <a:ext uri="{FF2B5EF4-FFF2-40B4-BE49-F238E27FC236}">
                  <a16:creationId xmlns:a16="http://schemas.microsoft.com/office/drawing/2014/main" id="{431EA114-3E49-C551-CD68-B4BFCC423FA5}"/>
                </a:ext>
              </a:extLst>
            </xdr:cNvPr>
            <xdr:cNvPicPr/>
          </xdr:nvPicPr>
          <xdr:blipFill>
            <a:blip xmlns:r="http://schemas.openxmlformats.org/officeDocument/2006/relationships" r:embed="rId57"/>
            <a:stretch>
              <a:fillRect/>
            </a:stretch>
          </xdr:blipFill>
          <xdr:spPr>
            <a:xfrm>
              <a:off x="4555342" y="4709142"/>
              <a:ext cx="1459368" cy="255689"/>
            </a:xfrm>
            <a:prstGeom prst="rect">
              <a:avLst/>
            </a:prstGeom>
          </xdr:spPr>
        </xdr:pic>
      </mc:Fallback>
    </mc:AlternateContent>
    <xdr:clientData/>
  </xdr:twoCellAnchor>
  <xdr:twoCellAnchor editAs="oneCell">
    <xdr:from>
      <xdr:col>6</xdr:col>
      <xdr:colOff>188457</xdr:colOff>
      <xdr:row>33</xdr:row>
      <xdr:rowOff>81179</xdr:rowOff>
    </xdr:from>
    <xdr:to>
      <xdr:col>6</xdr:col>
      <xdr:colOff>188817</xdr:colOff>
      <xdr:row>33</xdr:row>
      <xdr:rowOff>81539</xdr:rowOff>
    </xdr:to>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176" name="Písanie rukou 175">
              <a:extLst>
                <a:ext uri="{FF2B5EF4-FFF2-40B4-BE49-F238E27FC236}">
                  <a16:creationId xmlns:a16="http://schemas.microsoft.com/office/drawing/2014/main" id="{AD739F16-C686-55AD-8F4D-5F1BDAEF0DD9}"/>
                </a:ext>
              </a:extLst>
            </xdr14:cNvPr>
            <xdr14:cNvContentPartPr/>
          </xdr14:nvContentPartPr>
          <xdr14:nvPr macro=""/>
          <xdr14:xfrm>
            <a:off x="5714469" y="6151477"/>
            <a:ext cx="360" cy="360"/>
          </xdr14:xfrm>
        </xdr:contentPart>
      </mc:Choice>
      <mc:Fallback xmlns="">
        <xdr:pic>
          <xdr:nvPicPr>
            <xdr:cNvPr id="176" name="Písanie rukou 175">
              <a:extLst>
                <a:ext uri="{FF2B5EF4-FFF2-40B4-BE49-F238E27FC236}">
                  <a16:creationId xmlns:a16="http://schemas.microsoft.com/office/drawing/2014/main" id="{AD739F16-C686-55AD-8F4D-5F1BDAEF0DD9}"/>
                </a:ext>
              </a:extLst>
            </xdr:cNvPr>
            <xdr:cNvPicPr/>
          </xdr:nvPicPr>
          <xdr:blipFill>
            <a:blip xmlns:r="http://schemas.openxmlformats.org/officeDocument/2006/relationships" r:embed="rId59"/>
            <a:stretch>
              <a:fillRect/>
            </a:stretch>
          </xdr:blipFill>
          <xdr:spPr>
            <a:xfrm>
              <a:off x="5705829" y="6142477"/>
              <a:ext cx="18000" cy="18000"/>
            </a:xfrm>
            <a:prstGeom prst="rect">
              <a:avLst/>
            </a:prstGeom>
          </xdr:spPr>
        </xdr:pic>
      </mc:Fallback>
    </mc:AlternateContent>
    <xdr:clientData/>
  </xdr:twoCellAnchor>
  <xdr:twoCellAnchor editAs="oneCell">
    <xdr:from>
      <xdr:col>5</xdr:col>
      <xdr:colOff>847630</xdr:colOff>
      <xdr:row>31</xdr:row>
      <xdr:rowOff>111316</xdr:rowOff>
    </xdr:from>
    <xdr:to>
      <xdr:col>6</xdr:col>
      <xdr:colOff>621897</xdr:colOff>
      <xdr:row>32</xdr:row>
      <xdr:rowOff>96607</xdr:rowOff>
    </xdr:to>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184" name="Písanie rukou 183">
              <a:extLst>
                <a:ext uri="{FF2B5EF4-FFF2-40B4-BE49-F238E27FC236}">
                  <a16:creationId xmlns:a16="http://schemas.microsoft.com/office/drawing/2014/main" id="{9CAF28D3-3B7B-5CEE-907D-3B0B78A9A0FC}"/>
                </a:ext>
              </a:extLst>
            </xdr14:cNvPr>
            <xdr14:cNvContentPartPr/>
          </xdr14:nvContentPartPr>
          <xdr14:nvPr macro=""/>
          <xdr14:xfrm>
            <a:off x="5390904" y="5818756"/>
            <a:ext cx="757005" cy="166721"/>
          </xdr14:xfrm>
        </xdr:contentPart>
      </mc:Choice>
      <mc:Fallback xmlns="">
        <xdr:pic>
          <xdr:nvPicPr>
            <xdr:cNvPr id="184" name="Písanie rukou 183">
              <a:extLst>
                <a:ext uri="{FF2B5EF4-FFF2-40B4-BE49-F238E27FC236}">
                  <a16:creationId xmlns:a16="http://schemas.microsoft.com/office/drawing/2014/main" id="{9CAF28D3-3B7B-5CEE-907D-3B0B78A9A0FC}"/>
                </a:ext>
              </a:extLst>
            </xdr:cNvPr>
            <xdr:cNvPicPr/>
          </xdr:nvPicPr>
          <xdr:blipFill>
            <a:blip xmlns:r="http://schemas.openxmlformats.org/officeDocument/2006/relationships" r:embed="rId61"/>
            <a:stretch>
              <a:fillRect/>
            </a:stretch>
          </xdr:blipFill>
          <xdr:spPr>
            <a:xfrm>
              <a:off x="5382257" y="5810332"/>
              <a:ext cx="774660" cy="183920"/>
            </a:xfrm>
            <a:prstGeom prst="rect">
              <a:avLst/>
            </a:prstGeom>
          </xdr:spPr>
        </xdr:pic>
      </mc:Fallback>
    </mc:AlternateContent>
    <xdr:clientData/>
  </xdr:twoCellAnchor>
  <xdr:twoCellAnchor editAs="oneCell">
    <xdr:from>
      <xdr:col>5</xdr:col>
      <xdr:colOff>788590</xdr:colOff>
      <xdr:row>33</xdr:row>
      <xdr:rowOff>7699</xdr:rowOff>
    </xdr:from>
    <xdr:to>
      <xdr:col>6</xdr:col>
      <xdr:colOff>249657</xdr:colOff>
      <xdr:row>34</xdr:row>
      <xdr:rowOff>57112</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197" name="Písanie rukou 196">
              <a:extLst>
                <a:ext uri="{FF2B5EF4-FFF2-40B4-BE49-F238E27FC236}">
                  <a16:creationId xmlns:a16="http://schemas.microsoft.com/office/drawing/2014/main" id="{0FCC4C01-2A1B-10EC-8A34-F628D4F92005}"/>
                </a:ext>
              </a:extLst>
            </xdr14:cNvPr>
            <xdr14:cNvContentPartPr/>
          </xdr14:nvContentPartPr>
          <xdr14:nvPr macro=""/>
          <xdr14:xfrm>
            <a:off x="5331864" y="6077997"/>
            <a:ext cx="443805" cy="230842"/>
          </xdr14:xfrm>
        </xdr:contentPart>
      </mc:Choice>
      <mc:Fallback xmlns="">
        <xdr:pic>
          <xdr:nvPicPr>
            <xdr:cNvPr id="197" name="Písanie rukou 196">
              <a:extLst>
                <a:ext uri="{FF2B5EF4-FFF2-40B4-BE49-F238E27FC236}">
                  <a16:creationId xmlns:a16="http://schemas.microsoft.com/office/drawing/2014/main" id="{0FCC4C01-2A1B-10EC-8A34-F628D4F92005}"/>
                </a:ext>
              </a:extLst>
            </xdr:cNvPr>
            <xdr:cNvPicPr/>
          </xdr:nvPicPr>
          <xdr:blipFill>
            <a:blip xmlns:r="http://schemas.openxmlformats.org/officeDocument/2006/relationships" r:embed="rId63"/>
            <a:stretch>
              <a:fillRect/>
            </a:stretch>
          </xdr:blipFill>
          <xdr:spPr>
            <a:xfrm>
              <a:off x="5323218" y="6069319"/>
              <a:ext cx="461456" cy="247851"/>
            </a:xfrm>
            <a:prstGeom prst="rect">
              <a:avLst/>
            </a:prstGeom>
          </xdr:spPr>
        </xdr:pic>
      </mc:Fallback>
    </mc:AlternateContent>
    <xdr:clientData/>
  </xdr:twoCellAnchor>
  <xdr:twoCellAnchor editAs="oneCell">
    <xdr:from>
      <xdr:col>6</xdr:col>
      <xdr:colOff>295017</xdr:colOff>
      <xdr:row>33</xdr:row>
      <xdr:rowOff>42259</xdr:rowOff>
    </xdr:from>
    <xdr:to>
      <xdr:col>6</xdr:col>
      <xdr:colOff>465657</xdr:colOff>
      <xdr:row>34</xdr:row>
      <xdr:rowOff>19630</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200" name="Písanie rukou 199">
              <a:extLst>
                <a:ext uri="{FF2B5EF4-FFF2-40B4-BE49-F238E27FC236}">
                  <a16:creationId xmlns:a16="http://schemas.microsoft.com/office/drawing/2014/main" id="{BC35A591-4773-2657-56AF-91FD350658A3}"/>
                </a:ext>
              </a:extLst>
            </xdr14:cNvPr>
            <xdr14:cNvContentPartPr/>
          </xdr14:nvContentPartPr>
          <xdr14:nvPr macro=""/>
          <xdr14:xfrm>
            <a:off x="5821029" y="6112557"/>
            <a:ext cx="170640" cy="158800"/>
          </xdr14:xfrm>
        </xdr:contentPart>
      </mc:Choice>
      <mc:Fallback xmlns="">
        <xdr:pic>
          <xdr:nvPicPr>
            <xdr:cNvPr id="200" name="Písanie rukou 199">
              <a:extLst>
                <a:ext uri="{FF2B5EF4-FFF2-40B4-BE49-F238E27FC236}">
                  <a16:creationId xmlns:a16="http://schemas.microsoft.com/office/drawing/2014/main" id="{BC35A591-4773-2657-56AF-91FD350658A3}"/>
                </a:ext>
              </a:extLst>
            </xdr:cNvPr>
            <xdr:cNvPicPr/>
          </xdr:nvPicPr>
          <xdr:blipFill>
            <a:blip xmlns:r="http://schemas.openxmlformats.org/officeDocument/2006/relationships" r:embed="rId65"/>
            <a:stretch>
              <a:fillRect/>
            </a:stretch>
          </xdr:blipFill>
          <xdr:spPr>
            <a:xfrm>
              <a:off x="5812029" y="6103793"/>
              <a:ext cx="188280" cy="175977"/>
            </a:xfrm>
            <a:prstGeom prst="rect">
              <a:avLst/>
            </a:prstGeom>
          </xdr:spPr>
        </xdr:pic>
      </mc:Fallback>
    </mc:AlternateContent>
    <xdr:clientData/>
  </xdr:twoCellAnchor>
  <xdr:twoCellAnchor editAs="oneCell">
    <xdr:from>
      <xdr:col>6</xdr:col>
      <xdr:colOff>548097</xdr:colOff>
      <xdr:row>33</xdr:row>
      <xdr:rowOff>40099</xdr:rowOff>
    </xdr:from>
    <xdr:to>
      <xdr:col>6</xdr:col>
      <xdr:colOff>826737</xdr:colOff>
      <xdr:row>34</xdr:row>
      <xdr:rowOff>62512</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207" name="Písanie rukou 206">
              <a:extLst>
                <a:ext uri="{FF2B5EF4-FFF2-40B4-BE49-F238E27FC236}">
                  <a16:creationId xmlns:a16="http://schemas.microsoft.com/office/drawing/2014/main" id="{057B67DC-05FC-D4C9-B59C-07187881C489}"/>
                </a:ext>
              </a:extLst>
            </xdr14:cNvPr>
            <xdr14:cNvContentPartPr/>
          </xdr14:nvContentPartPr>
          <xdr14:nvPr macro=""/>
          <xdr14:xfrm>
            <a:off x="6074109" y="6110397"/>
            <a:ext cx="278640" cy="203842"/>
          </xdr14:xfrm>
        </xdr:contentPart>
      </mc:Choice>
      <mc:Fallback xmlns="">
        <xdr:pic>
          <xdr:nvPicPr>
            <xdr:cNvPr id="207" name="Písanie rukou 206">
              <a:extLst>
                <a:ext uri="{FF2B5EF4-FFF2-40B4-BE49-F238E27FC236}">
                  <a16:creationId xmlns:a16="http://schemas.microsoft.com/office/drawing/2014/main" id="{057B67DC-05FC-D4C9-B59C-07187881C489}"/>
                </a:ext>
              </a:extLst>
            </xdr:cNvPr>
            <xdr:cNvPicPr/>
          </xdr:nvPicPr>
          <xdr:blipFill>
            <a:blip xmlns:r="http://schemas.openxmlformats.org/officeDocument/2006/relationships" r:embed="rId67"/>
            <a:stretch>
              <a:fillRect/>
            </a:stretch>
          </xdr:blipFill>
          <xdr:spPr>
            <a:xfrm>
              <a:off x="6065469" y="6101774"/>
              <a:ext cx="296280" cy="220743"/>
            </a:xfrm>
            <a:prstGeom prst="rect">
              <a:avLst/>
            </a:prstGeom>
          </xdr:spPr>
        </xdr:pic>
      </mc:Fallback>
    </mc:AlternateContent>
    <xdr:clientData/>
  </xdr:twoCellAnchor>
  <xdr:twoCellAnchor editAs="oneCell">
    <xdr:from>
      <xdr:col>6</xdr:col>
      <xdr:colOff>338217</xdr:colOff>
      <xdr:row>29</xdr:row>
      <xdr:rowOff>176371</xdr:rowOff>
    </xdr:from>
    <xdr:to>
      <xdr:col>6</xdr:col>
      <xdr:colOff>415617</xdr:colOff>
      <xdr:row>30</xdr:row>
      <xdr:rowOff>110542</xdr:rowOff>
    </xdr:to>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210" name="Písanie rukou 209">
              <a:extLst>
                <a:ext uri="{FF2B5EF4-FFF2-40B4-BE49-F238E27FC236}">
                  <a16:creationId xmlns:a16="http://schemas.microsoft.com/office/drawing/2014/main" id="{E6185EDA-2D47-D8F9-2C68-13FEAEE3CB57}"/>
                </a:ext>
              </a:extLst>
            </xdr14:cNvPr>
            <xdr14:cNvContentPartPr/>
          </xdr14:nvContentPartPr>
          <xdr14:nvPr macro=""/>
          <xdr14:xfrm>
            <a:off x="5864229" y="5520954"/>
            <a:ext cx="77400" cy="115600"/>
          </xdr14:xfrm>
        </xdr:contentPart>
      </mc:Choice>
      <mc:Fallback xmlns="">
        <xdr:pic>
          <xdr:nvPicPr>
            <xdr:cNvPr id="210" name="Písanie rukou 209">
              <a:extLst>
                <a:ext uri="{FF2B5EF4-FFF2-40B4-BE49-F238E27FC236}">
                  <a16:creationId xmlns:a16="http://schemas.microsoft.com/office/drawing/2014/main" id="{E6185EDA-2D47-D8F9-2C68-13FEAEE3CB57}"/>
                </a:ext>
              </a:extLst>
            </xdr:cNvPr>
            <xdr:cNvPicPr/>
          </xdr:nvPicPr>
          <xdr:blipFill>
            <a:blip xmlns:r="http://schemas.openxmlformats.org/officeDocument/2006/relationships" r:embed="rId69"/>
            <a:stretch>
              <a:fillRect/>
            </a:stretch>
          </xdr:blipFill>
          <xdr:spPr>
            <a:xfrm>
              <a:off x="5855589" y="5512301"/>
              <a:ext cx="95040" cy="132559"/>
            </a:xfrm>
            <a:prstGeom prst="rect">
              <a:avLst/>
            </a:prstGeom>
          </xdr:spPr>
        </xdr:pic>
      </mc:Fallback>
    </mc:AlternateContent>
    <xdr:clientData/>
  </xdr:twoCellAnchor>
  <xdr:twoCellAnchor editAs="oneCell">
    <xdr:from>
      <xdr:col>4</xdr:col>
      <xdr:colOff>457763</xdr:colOff>
      <xdr:row>29</xdr:row>
      <xdr:rowOff>69091</xdr:rowOff>
    </xdr:from>
    <xdr:to>
      <xdr:col>5</xdr:col>
      <xdr:colOff>123670</xdr:colOff>
      <xdr:row>30</xdr:row>
      <xdr:rowOff>64102</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227" name="Písanie rukou 226">
              <a:extLst>
                <a:ext uri="{FF2B5EF4-FFF2-40B4-BE49-F238E27FC236}">
                  <a16:creationId xmlns:a16="http://schemas.microsoft.com/office/drawing/2014/main" id="{B2C0E744-6079-C623-FF8F-C7A09EEA739F}"/>
                </a:ext>
              </a:extLst>
            </xdr14:cNvPr>
            <xdr14:cNvContentPartPr/>
          </xdr14:nvContentPartPr>
          <xdr14:nvPr macro=""/>
          <xdr14:xfrm>
            <a:off x="4018299" y="5413674"/>
            <a:ext cx="648645" cy="176440"/>
          </xdr14:xfrm>
        </xdr:contentPart>
      </mc:Choice>
      <mc:Fallback xmlns="">
        <xdr:pic>
          <xdr:nvPicPr>
            <xdr:cNvPr id="227" name="Písanie rukou 226">
              <a:extLst>
                <a:ext uri="{FF2B5EF4-FFF2-40B4-BE49-F238E27FC236}">
                  <a16:creationId xmlns:a16="http://schemas.microsoft.com/office/drawing/2014/main" id="{B2C0E744-6079-C623-FF8F-C7A09EEA739F}"/>
                </a:ext>
              </a:extLst>
            </xdr:cNvPr>
            <xdr:cNvPicPr/>
          </xdr:nvPicPr>
          <xdr:blipFill>
            <a:blip xmlns:r="http://schemas.openxmlformats.org/officeDocument/2006/relationships" r:embed="rId71"/>
            <a:stretch>
              <a:fillRect/>
            </a:stretch>
          </xdr:blipFill>
          <xdr:spPr>
            <a:xfrm>
              <a:off x="4009655" y="5404887"/>
              <a:ext cx="666293" cy="193662"/>
            </a:xfrm>
            <a:prstGeom prst="rect">
              <a:avLst/>
            </a:prstGeom>
          </xdr:spPr>
        </xdr:pic>
      </mc:Fallback>
    </mc:AlternateContent>
    <xdr:clientData/>
  </xdr:twoCellAnchor>
  <xdr:twoCellAnchor editAs="oneCell">
    <xdr:from>
      <xdr:col>4</xdr:col>
      <xdr:colOff>937643</xdr:colOff>
      <xdr:row>25</xdr:row>
      <xdr:rowOff>146427</xdr:rowOff>
    </xdr:from>
    <xdr:to>
      <xdr:col>6</xdr:col>
      <xdr:colOff>511737</xdr:colOff>
      <xdr:row>26</xdr:row>
      <xdr:rowOff>63679</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228" name="Písanie rukou 227">
              <a:extLst>
                <a:ext uri="{FF2B5EF4-FFF2-40B4-BE49-F238E27FC236}">
                  <a16:creationId xmlns:a16="http://schemas.microsoft.com/office/drawing/2014/main" id="{FD236841-2A99-7663-9FF7-37B9B515E2C9}"/>
                </a:ext>
              </a:extLst>
            </xdr14:cNvPr>
            <xdr14:cNvContentPartPr/>
          </xdr14:nvContentPartPr>
          <xdr14:nvPr macro=""/>
          <xdr14:xfrm>
            <a:off x="4498179" y="4765296"/>
            <a:ext cx="1539570" cy="98680"/>
          </xdr14:xfrm>
        </xdr:contentPart>
      </mc:Choice>
      <mc:Fallback xmlns="">
        <xdr:pic>
          <xdr:nvPicPr>
            <xdr:cNvPr id="228" name="Písanie rukou 227">
              <a:extLst>
                <a:ext uri="{FF2B5EF4-FFF2-40B4-BE49-F238E27FC236}">
                  <a16:creationId xmlns:a16="http://schemas.microsoft.com/office/drawing/2014/main" id="{FD236841-2A99-7663-9FF7-37B9B515E2C9}"/>
                </a:ext>
              </a:extLst>
            </xdr:cNvPr>
            <xdr:cNvPicPr/>
          </xdr:nvPicPr>
          <xdr:blipFill>
            <a:blip xmlns:r="http://schemas.openxmlformats.org/officeDocument/2006/relationships" r:embed="rId73"/>
            <a:stretch>
              <a:fillRect/>
            </a:stretch>
          </xdr:blipFill>
          <xdr:spPr>
            <a:xfrm>
              <a:off x="4444159" y="4662131"/>
              <a:ext cx="1647250" cy="305356"/>
            </a:xfrm>
            <a:prstGeom prst="rect">
              <a:avLst/>
            </a:prstGeom>
          </xdr:spPr>
        </xdr:pic>
      </mc:Fallback>
    </mc:AlternateContent>
    <xdr:clientData/>
  </xdr:twoCellAnchor>
  <xdr:twoCellAnchor editAs="oneCell">
    <xdr:from>
      <xdr:col>4</xdr:col>
      <xdr:colOff>404483</xdr:colOff>
      <xdr:row>25</xdr:row>
      <xdr:rowOff>141027</xdr:rowOff>
    </xdr:from>
    <xdr:to>
      <xdr:col>4</xdr:col>
      <xdr:colOff>740363</xdr:colOff>
      <xdr:row>26</xdr:row>
      <xdr:rowOff>130279</xdr:rowOff>
    </xdr:to>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235" name="Písanie rukou 234">
              <a:extLst>
                <a:ext uri="{FF2B5EF4-FFF2-40B4-BE49-F238E27FC236}">
                  <a16:creationId xmlns:a16="http://schemas.microsoft.com/office/drawing/2014/main" id="{EFDE126C-A1A7-46C9-17F1-23026C6F97BC}"/>
                </a:ext>
              </a:extLst>
            </xdr14:cNvPr>
            <xdr14:cNvContentPartPr/>
          </xdr14:nvContentPartPr>
          <xdr14:nvPr macro=""/>
          <xdr14:xfrm>
            <a:off x="3965019" y="4759896"/>
            <a:ext cx="335880" cy="170680"/>
          </xdr14:xfrm>
        </xdr:contentPart>
      </mc:Choice>
      <mc:Fallback xmlns="">
        <xdr:pic>
          <xdr:nvPicPr>
            <xdr:cNvPr id="235" name="Písanie rukou 234">
              <a:extLst>
                <a:ext uri="{FF2B5EF4-FFF2-40B4-BE49-F238E27FC236}">
                  <a16:creationId xmlns:a16="http://schemas.microsoft.com/office/drawing/2014/main" id="{EFDE126C-A1A7-46C9-17F1-23026C6F97BC}"/>
                </a:ext>
              </a:extLst>
            </xdr:cNvPr>
            <xdr:cNvPicPr/>
          </xdr:nvPicPr>
          <xdr:blipFill>
            <a:blip xmlns:r="http://schemas.openxmlformats.org/officeDocument/2006/relationships" r:embed="rId75"/>
            <a:stretch>
              <a:fillRect/>
            </a:stretch>
          </xdr:blipFill>
          <xdr:spPr>
            <a:xfrm>
              <a:off x="3947019" y="4742652"/>
              <a:ext cx="371520" cy="205520"/>
            </a:xfrm>
            <a:prstGeom prst="rect">
              <a:avLst/>
            </a:prstGeom>
          </xdr:spPr>
        </xdr:pic>
      </mc:Fallback>
    </mc:AlternateContent>
    <xdr:clientData/>
  </xdr:twoCellAnchor>
  <xdr:twoCellAnchor editAs="oneCell">
    <xdr:from>
      <xdr:col>4</xdr:col>
      <xdr:colOff>223043</xdr:colOff>
      <xdr:row>26</xdr:row>
      <xdr:rowOff>5678</xdr:rowOff>
    </xdr:from>
    <xdr:to>
      <xdr:col>5</xdr:col>
      <xdr:colOff>28270</xdr:colOff>
      <xdr:row>26</xdr:row>
      <xdr:rowOff>99318</xdr:rowOff>
    </xdr:to>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237" name="Písanie rukou 236">
              <a:extLst>
                <a:ext uri="{FF2B5EF4-FFF2-40B4-BE49-F238E27FC236}">
                  <a16:creationId xmlns:a16="http://schemas.microsoft.com/office/drawing/2014/main" id="{8DF04025-82A8-629A-40D9-62BA10F3C913}"/>
                </a:ext>
              </a:extLst>
            </xdr14:cNvPr>
            <xdr14:cNvContentPartPr/>
          </xdr14:nvContentPartPr>
          <xdr14:nvPr macro=""/>
          <xdr14:xfrm>
            <a:off x="3783579" y="4805976"/>
            <a:ext cx="787965" cy="93640"/>
          </xdr14:xfrm>
        </xdr:contentPart>
      </mc:Choice>
      <mc:Fallback xmlns="">
        <xdr:pic>
          <xdr:nvPicPr>
            <xdr:cNvPr id="237" name="Písanie rukou 236">
              <a:extLst>
                <a:ext uri="{FF2B5EF4-FFF2-40B4-BE49-F238E27FC236}">
                  <a16:creationId xmlns:a16="http://schemas.microsoft.com/office/drawing/2014/main" id="{8DF04025-82A8-629A-40D9-62BA10F3C913}"/>
                </a:ext>
              </a:extLst>
            </xdr:cNvPr>
            <xdr:cNvPicPr/>
          </xdr:nvPicPr>
          <xdr:blipFill>
            <a:blip xmlns:r="http://schemas.openxmlformats.org/officeDocument/2006/relationships" r:embed="rId77"/>
            <a:stretch>
              <a:fillRect/>
            </a:stretch>
          </xdr:blipFill>
          <xdr:spPr>
            <a:xfrm>
              <a:off x="3729920" y="4702697"/>
              <a:ext cx="895644" cy="299855"/>
            </a:xfrm>
            <a:prstGeom prst="rect">
              <a:avLst/>
            </a:prstGeom>
          </xdr:spPr>
        </xdr:pic>
      </mc:Fallback>
    </mc:AlternateContent>
    <xdr:clientData/>
  </xdr:twoCellAnchor>
  <xdr:twoCellAnchor editAs="oneCell">
    <xdr:from>
      <xdr:col>5</xdr:col>
      <xdr:colOff>349040</xdr:colOff>
      <xdr:row>16</xdr:row>
      <xdr:rowOff>5900</xdr:rowOff>
    </xdr:from>
    <xdr:to>
      <xdr:col>7</xdr:col>
      <xdr:colOff>863460</xdr:colOff>
      <xdr:row>17</xdr:row>
      <xdr:rowOff>3839</xdr:rowOff>
    </xdr:to>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242" name="Písanie rukou 241">
              <a:extLst>
                <a:ext uri="{FF2B5EF4-FFF2-40B4-BE49-F238E27FC236}">
                  <a16:creationId xmlns:a16="http://schemas.microsoft.com/office/drawing/2014/main" id="{663D5C2D-CA65-75BF-936A-A42AD1B381CC}"/>
                </a:ext>
              </a:extLst>
            </xdr14:cNvPr>
            <xdr14:cNvContentPartPr/>
          </xdr14:nvContentPartPr>
          <xdr14:nvPr macro=""/>
          <xdr14:xfrm>
            <a:off x="4895640" y="3015800"/>
            <a:ext cx="2482920" cy="213840"/>
          </xdr14:xfrm>
        </xdr:contentPart>
      </mc:Choice>
      <mc:Fallback xmlns="">
        <xdr:pic>
          <xdr:nvPicPr>
            <xdr:cNvPr id="242" name="Písanie rukou 241">
              <a:extLst>
                <a:ext uri="{FF2B5EF4-FFF2-40B4-BE49-F238E27FC236}">
                  <a16:creationId xmlns:a16="http://schemas.microsoft.com/office/drawing/2014/main" id="{663D5C2D-CA65-75BF-936A-A42AD1B381CC}"/>
                </a:ext>
              </a:extLst>
            </xdr:cNvPr>
            <xdr:cNvPicPr/>
          </xdr:nvPicPr>
          <xdr:blipFill>
            <a:blip xmlns:r="http://schemas.openxmlformats.org/officeDocument/2006/relationships" r:embed="rId79"/>
            <a:stretch>
              <a:fillRect/>
            </a:stretch>
          </xdr:blipFill>
          <xdr:spPr>
            <a:xfrm>
              <a:off x="4889520" y="3009680"/>
              <a:ext cx="2495160" cy="226080"/>
            </a:xfrm>
            <a:prstGeom prst="rect">
              <a:avLst/>
            </a:prstGeom>
          </xdr:spPr>
        </xdr:pic>
      </mc:Fallback>
    </mc:AlternateContent>
    <xdr:clientData/>
  </xdr:twoCellAnchor>
  <xdr:twoCellAnchor editAs="oneCell">
    <xdr:from>
      <xdr:col>7</xdr:col>
      <xdr:colOff>444380</xdr:colOff>
      <xdr:row>18</xdr:row>
      <xdr:rowOff>93810</xdr:rowOff>
    </xdr:from>
    <xdr:to>
      <xdr:col>9</xdr:col>
      <xdr:colOff>245170</xdr:colOff>
      <xdr:row>28</xdr:row>
      <xdr:rowOff>44391</xdr:rowOff>
    </xdr:to>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243" name="Písanie rukou 242">
              <a:extLst>
                <a:ext uri="{FF2B5EF4-FFF2-40B4-BE49-F238E27FC236}">
                  <a16:creationId xmlns:a16="http://schemas.microsoft.com/office/drawing/2014/main" id="{C73F20EE-0329-29A6-C31E-B39DE80E866C}"/>
                </a:ext>
              </a:extLst>
            </xdr14:cNvPr>
            <xdr14:cNvContentPartPr/>
          </xdr14:nvContentPartPr>
          <xdr14:nvPr macro=""/>
          <xdr14:xfrm>
            <a:off x="6959480" y="3497410"/>
            <a:ext cx="1394640" cy="1792080"/>
          </xdr14:xfrm>
        </xdr:contentPart>
      </mc:Choice>
      <mc:Fallback xmlns="">
        <xdr:pic>
          <xdr:nvPicPr>
            <xdr:cNvPr id="243" name="Písanie rukou 242">
              <a:extLst>
                <a:ext uri="{FF2B5EF4-FFF2-40B4-BE49-F238E27FC236}">
                  <a16:creationId xmlns:a16="http://schemas.microsoft.com/office/drawing/2014/main" id="{C73F20EE-0329-29A6-C31E-B39DE80E866C}"/>
                </a:ext>
              </a:extLst>
            </xdr:cNvPr>
            <xdr:cNvPicPr/>
          </xdr:nvPicPr>
          <xdr:blipFill>
            <a:blip xmlns:r="http://schemas.openxmlformats.org/officeDocument/2006/relationships" r:embed="rId81"/>
            <a:stretch>
              <a:fillRect/>
            </a:stretch>
          </xdr:blipFill>
          <xdr:spPr>
            <a:xfrm>
              <a:off x="6953366" y="3491196"/>
              <a:ext cx="1406867" cy="1804507"/>
            </a:xfrm>
            <a:prstGeom prst="rect">
              <a:avLst/>
            </a:prstGeom>
          </xdr:spPr>
        </xdr:pic>
      </mc:Fallback>
    </mc:AlternateContent>
    <xdr:clientData/>
  </xdr:twoCellAnchor>
  <xdr:twoCellAnchor editAs="oneCell">
    <xdr:from>
      <xdr:col>9</xdr:col>
      <xdr:colOff>171500</xdr:colOff>
      <xdr:row>17</xdr:row>
      <xdr:rowOff>140140</xdr:rowOff>
    </xdr:from>
    <xdr:to>
      <xdr:col>9</xdr:col>
      <xdr:colOff>274460</xdr:colOff>
      <xdr:row>18</xdr:row>
      <xdr:rowOff>107320</xdr:rowOff>
    </xdr:to>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247" name="Písanie rukou 246">
              <a:extLst>
                <a:ext uri="{FF2B5EF4-FFF2-40B4-BE49-F238E27FC236}">
                  <a16:creationId xmlns:a16="http://schemas.microsoft.com/office/drawing/2014/main" id="{9BEC2AB7-0D70-92C0-DD47-4DD33A920B4A}"/>
                </a:ext>
              </a:extLst>
            </xdr14:cNvPr>
            <xdr14:cNvContentPartPr/>
          </xdr14:nvContentPartPr>
          <xdr14:nvPr macro=""/>
          <xdr14:xfrm>
            <a:off x="8280450" y="3359590"/>
            <a:ext cx="102960" cy="157680"/>
          </xdr14:xfrm>
        </xdr:contentPart>
      </mc:Choice>
      <mc:Fallback xmlns="">
        <xdr:pic>
          <xdr:nvPicPr>
            <xdr:cNvPr id="247" name="Písanie rukou 246">
              <a:extLst>
                <a:ext uri="{FF2B5EF4-FFF2-40B4-BE49-F238E27FC236}">
                  <a16:creationId xmlns:a16="http://schemas.microsoft.com/office/drawing/2014/main" id="{9BEC2AB7-0D70-92C0-DD47-4DD33A920B4A}"/>
                </a:ext>
              </a:extLst>
            </xdr:cNvPr>
            <xdr:cNvPicPr/>
          </xdr:nvPicPr>
          <xdr:blipFill>
            <a:blip xmlns:r="http://schemas.openxmlformats.org/officeDocument/2006/relationships" r:embed="rId83"/>
            <a:stretch>
              <a:fillRect/>
            </a:stretch>
          </xdr:blipFill>
          <xdr:spPr>
            <a:xfrm>
              <a:off x="8274330" y="3353470"/>
              <a:ext cx="115200" cy="169920"/>
            </a:xfrm>
            <a:prstGeom prst="rect">
              <a:avLst/>
            </a:prstGeom>
          </xdr:spPr>
        </xdr:pic>
      </mc:Fallback>
    </mc:AlternateContent>
    <xdr:clientData/>
  </xdr:twoCellAnchor>
  <xdr:twoCellAnchor editAs="oneCell">
    <xdr:from>
      <xdr:col>11</xdr:col>
      <xdr:colOff>69850</xdr:colOff>
      <xdr:row>14</xdr:row>
      <xdr:rowOff>196850</xdr:rowOff>
    </xdr:from>
    <xdr:to>
      <xdr:col>12</xdr:col>
      <xdr:colOff>241300</xdr:colOff>
      <xdr:row>17</xdr:row>
      <xdr:rowOff>114299</xdr:rowOff>
    </xdr:to>
    <xdr:pic>
      <xdr:nvPicPr>
        <xdr:cNvPr id="248" name="Grafický objekt 247" descr="Šípka: mierna zákruta výplň plnou farbou">
          <a:extLst>
            <a:ext uri="{FF2B5EF4-FFF2-40B4-BE49-F238E27FC236}">
              <a16:creationId xmlns:a16="http://schemas.microsoft.com/office/drawing/2014/main" id="{34B5A472-2986-4928-B644-A8329201BF33}"/>
            </a:ext>
          </a:extLst>
        </xdr:cNvPr>
        <xdr:cNvPicPr>
          <a:picLocks noChangeAspect="1"/>
        </xdr:cNvPicPr>
      </xdr:nvPicPr>
      <xdr:blipFill>
        <a:blip xmlns:r="http://schemas.openxmlformats.org/officeDocument/2006/relationships" r:embed="rId84">
          <a:extLst>
            <a:ext uri="{96DAC541-7B7A-43D3-8B79-37D633B846F1}">
              <asvg:svgBlip xmlns:asvg="http://schemas.microsoft.com/office/drawing/2016/SVG/main" xmlns="" r:embed="rId85"/>
            </a:ext>
          </a:extLst>
        </a:blip>
        <a:stretch>
          <a:fillRect/>
        </a:stretch>
      </xdr:blipFill>
      <xdr:spPr>
        <a:xfrm>
          <a:off x="9398000" y="2800350"/>
          <a:ext cx="781050" cy="546100"/>
        </a:xfrm>
        <a:prstGeom prst="rect">
          <a:avLst/>
        </a:prstGeom>
      </xdr:spPr>
    </xdr:pic>
    <xdr:clientData/>
  </xdr:twoCellAnchor>
  <xdr:twoCellAnchor editAs="oneCell">
    <xdr:from>
      <xdr:col>3</xdr:col>
      <xdr:colOff>387220</xdr:colOff>
      <xdr:row>37</xdr:row>
      <xdr:rowOff>43970</xdr:rowOff>
    </xdr:from>
    <xdr:to>
      <xdr:col>3</xdr:col>
      <xdr:colOff>484780</xdr:colOff>
      <xdr:row>38</xdr:row>
      <xdr:rowOff>127661</xdr:rowOff>
    </xdr:to>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249" name="Písanie rukou 248">
              <a:extLst>
                <a:ext uri="{FF2B5EF4-FFF2-40B4-BE49-F238E27FC236}">
                  <a16:creationId xmlns:a16="http://schemas.microsoft.com/office/drawing/2014/main" id="{4F6A2A42-E5C3-BFA9-CE38-4BED807BCD65}"/>
                </a:ext>
              </a:extLst>
            </xdr14:cNvPr>
            <xdr14:cNvContentPartPr/>
          </xdr14:nvContentPartPr>
          <xdr14:nvPr macro=""/>
          <xdr14:xfrm>
            <a:off x="2965320" y="6971820"/>
            <a:ext cx="97560" cy="267840"/>
          </xdr14:xfrm>
        </xdr:contentPart>
      </mc:Choice>
      <mc:Fallback xmlns="">
        <xdr:pic>
          <xdr:nvPicPr>
            <xdr:cNvPr id="249" name="Písanie rukou 248">
              <a:extLst>
                <a:ext uri="{FF2B5EF4-FFF2-40B4-BE49-F238E27FC236}">
                  <a16:creationId xmlns:a16="http://schemas.microsoft.com/office/drawing/2014/main" id="{4F6A2A42-E5C3-BFA9-CE38-4BED807BCD65}"/>
                </a:ext>
              </a:extLst>
            </xdr:cNvPr>
            <xdr:cNvPicPr/>
          </xdr:nvPicPr>
          <xdr:blipFill>
            <a:blip xmlns:r="http://schemas.openxmlformats.org/officeDocument/2006/relationships" r:embed="rId87"/>
            <a:stretch>
              <a:fillRect/>
            </a:stretch>
          </xdr:blipFill>
          <xdr:spPr>
            <a:xfrm>
              <a:off x="2959200" y="6965700"/>
              <a:ext cx="109800" cy="280080"/>
            </a:xfrm>
            <a:prstGeom prst="rect">
              <a:avLst/>
            </a:prstGeom>
          </xdr:spPr>
        </xdr:pic>
      </mc:Fallback>
    </mc:AlternateContent>
    <xdr:clientData/>
  </xdr:twoCellAnchor>
  <xdr:twoCellAnchor editAs="oneCell">
    <xdr:from>
      <xdr:col>5</xdr:col>
      <xdr:colOff>387200</xdr:colOff>
      <xdr:row>17</xdr:row>
      <xdr:rowOff>152550</xdr:rowOff>
    </xdr:from>
    <xdr:to>
      <xdr:col>11</xdr:col>
      <xdr:colOff>269090</xdr:colOff>
      <xdr:row>39</xdr:row>
      <xdr:rowOff>8820</xdr:rowOff>
    </xdr:to>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264" name="Písanie rukou 263">
              <a:extLst>
                <a:ext uri="{FF2B5EF4-FFF2-40B4-BE49-F238E27FC236}">
                  <a16:creationId xmlns:a16="http://schemas.microsoft.com/office/drawing/2014/main" id="{51793219-D1BA-4858-E69C-FA99AC4A9FDB}"/>
                </a:ext>
              </a:extLst>
            </xdr14:cNvPr>
            <xdr14:cNvContentPartPr/>
          </xdr14:nvContentPartPr>
          <xdr14:nvPr macro=""/>
          <xdr14:xfrm>
            <a:off x="4933800" y="3391050"/>
            <a:ext cx="4663440" cy="3913920"/>
          </xdr14:xfrm>
        </xdr:contentPart>
      </mc:Choice>
      <mc:Fallback xmlns="">
        <xdr:pic>
          <xdr:nvPicPr>
            <xdr:cNvPr id="264" name="Písanie rukou 263">
              <a:extLst>
                <a:ext uri="{FF2B5EF4-FFF2-40B4-BE49-F238E27FC236}">
                  <a16:creationId xmlns:a16="http://schemas.microsoft.com/office/drawing/2014/main" id="{51793219-D1BA-4858-E69C-FA99AC4A9FDB}"/>
                </a:ext>
              </a:extLst>
            </xdr:cNvPr>
            <xdr:cNvPicPr/>
          </xdr:nvPicPr>
          <xdr:blipFill>
            <a:blip xmlns:r="http://schemas.openxmlformats.org/officeDocument/2006/relationships" r:embed="rId89"/>
            <a:stretch>
              <a:fillRect/>
            </a:stretch>
          </xdr:blipFill>
          <xdr:spPr>
            <a:xfrm>
              <a:off x="4897803" y="3355410"/>
              <a:ext cx="4735074" cy="3985560"/>
            </a:xfrm>
            <a:prstGeom prst="rect">
              <a:avLst/>
            </a:prstGeom>
          </xdr:spPr>
        </xdr:pic>
      </mc:Fallback>
    </mc:AlternateContent>
    <xdr:clientData/>
  </xdr:twoCellAnchor>
  <xdr:twoCellAnchor editAs="oneCell">
    <xdr:from>
      <xdr:col>3</xdr:col>
      <xdr:colOff>885816</xdr:colOff>
      <xdr:row>32</xdr:row>
      <xdr:rowOff>141248</xdr:rowOff>
    </xdr:from>
    <xdr:to>
      <xdr:col>4</xdr:col>
      <xdr:colOff>90944</xdr:colOff>
      <xdr:row>34</xdr:row>
      <xdr:rowOff>129138</xdr:rowOff>
    </xdr:to>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269" name="Písanie rukou 268">
              <a:extLst>
                <a:ext uri="{FF2B5EF4-FFF2-40B4-BE49-F238E27FC236}">
                  <a16:creationId xmlns:a16="http://schemas.microsoft.com/office/drawing/2014/main" id="{C96C154C-86FA-A1A3-869D-9A290CBE6C34}"/>
                </a:ext>
              </a:extLst>
            </xdr14:cNvPr>
            <xdr14:cNvContentPartPr/>
          </xdr14:nvContentPartPr>
          <xdr14:nvPr macro=""/>
          <xdr14:xfrm>
            <a:off x="3463614" y="6075474"/>
            <a:ext cx="187866" cy="350747"/>
          </xdr14:xfrm>
        </xdr:contentPart>
      </mc:Choice>
      <mc:Fallback xmlns="">
        <xdr:pic>
          <xdr:nvPicPr>
            <xdr:cNvPr id="269" name="Písanie rukou 268">
              <a:extLst>
                <a:ext uri="{FF2B5EF4-FFF2-40B4-BE49-F238E27FC236}">
                  <a16:creationId xmlns:a16="http://schemas.microsoft.com/office/drawing/2014/main" id="{C96C154C-86FA-A1A3-869D-9A290CBE6C34}"/>
                </a:ext>
              </a:extLst>
            </xdr:cNvPr>
            <xdr:cNvPicPr/>
          </xdr:nvPicPr>
          <xdr:blipFill>
            <a:blip xmlns:r="http://schemas.openxmlformats.org/officeDocument/2006/relationships" r:embed="rId91"/>
            <a:stretch>
              <a:fillRect/>
            </a:stretch>
          </xdr:blipFill>
          <xdr:spPr>
            <a:xfrm>
              <a:off x="3454617" y="6066462"/>
              <a:ext cx="202982" cy="365887"/>
            </a:xfrm>
            <a:prstGeom prst="rect">
              <a:avLst/>
            </a:prstGeom>
          </xdr:spPr>
        </xdr:pic>
      </mc:Fallback>
    </mc:AlternateContent>
    <xdr:clientData/>
  </xdr:twoCellAnchor>
  <xdr:twoCellAnchor editAs="oneCell">
    <xdr:from>
      <xdr:col>4</xdr:col>
      <xdr:colOff>128744</xdr:colOff>
      <xdr:row>34</xdr:row>
      <xdr:rowOff>7458</xdr:rowOff>
    </xdr:from>
    <xdr:to>
      <xdr:col>4</xdr:col>
      <xdr:colOff>181664</xdr:colOff>
      <xdr:row>34</xdr:row>
      <xdr:rowOff>142818</xdr:rowOff>
    </xdr:to>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272" name="Písanie rukou 271">
              <a:extLst>
                <a:ext uri="{FF2B5EF4-FFF2-40B4-BE49-F238E27FC236}">
                  <a16:creationId xmlns:a16="http://schemas.microsoft.com/office/drawing/2014/main" id="{F507AECD-1C08-2191-DCDF-3779FAC068C0}"/>
                </a:ext>
              </a:extLst>
            </xdr14:cNvPr>
            <xdr14:cNvContentPartPr/>
          </xdr14:nvContentPartPr>
          <xdr14:nvPr macro=""/>
          <xdr14:xfrm>
            <a:off x="3689280" y="6304541"/>
            <a:ext cx="52920" cy="135360"/>
          </xdr14:xfrm>
        </xdr:contentPart>
      </mc:Choice>
      <mc:Fallback xmlns="">
        <xdr:pic>
          <xdr:nvPicPr>
            <xdr:cNvPr id="272" name="Písanie rukou 271">
              <a:extLst>
                <a:ext uri="{FF2B5EF4-FFF2-40B4-BE49-F238E27FC236}">
                  <a16:creationId xmlns:a16="http://schemas.microsoft.com/office/drawing/2014/main" id="{F507AECD-1C08-2191-DCDF-3779FAC068C0}"/>
                </a:ext>
              </a:extLst>
            </xdr:cNvPr>
            <xdr:cNvPicPr/>
          </xdr:nvPicPr>
          <xdr:blipFill>
            <a:blip xmlns:r="http://schemas.openxmlformats.org/officeDocument/2006/relationships" r:embed="rId93"/>
            <a:stretch>
              <a:fillRect/>
            </a:stretch>
          </xdr:blipFill>
          <xdr:spPr>
            <a:xfrm>
              <a:off x="3683160" y="6298421"/>
              <a:ext cx="65160" cy="147600"/>
            </a:xfrm>
            <a:prstGeom prst="rect">
              <a:avLst/>
            </a:prstGeom>
          </xdr:spPr>
        </xdr:pic>
      </mc:Fallback>
    </mc:AlternateContent>
    <xdr:clientData/>
  </xdr:twoCellAnchor>
  <xdr:twoCellAnchor editAs="oneCell">
    <xdr:from>
      <xdr:col>4</xdr:col>
      <xdr:colOff>217664</xdr:colOff>
      <xdr:row>34</xdr:row>
      <xdr:rowOff>22578</xdr:rowOff>
    </xdr:from>
    <xdr:to>
      <xdr:col>4</xdr:col>
      <xdr:colOff>302984</xdr:colOff>
      <xdr:row>34</xdr:row>
      <xdr:rowOff>174858</xdr:rowOff>
    </xdr:to>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273" name="Písanie rukou 272">
              <a:extLst>
                <a:ext uri="{FF2B5EF4-FFF2-40B4-BE49-F238E27FC236}">
                  <a16:creationId xmlns:a16="http://schemas.microsoft.com/office/drawing/2014/main" id="{9B1782A8-7980-337F-C454-D7AFC312C3D5}"/>
                </a:ext>
              </a:extLst>
            </xdr14:cNvPr>
            <xdr14:cNvContentPartPr/>
          </xdr14:nvContentPartPr>
          <xdr14:nvPr macro=""/>
          <xdr14:xfrm>
            <a:off x="3778200" y="6319661"/>
            <a:ext cx="85320" cy="152280"/>
          </xdr14:xfrm>
        </xdr:contentPart>
      </mc:Choice>
      <mc:Fallback xmlns="">
        <xdr:pic>
          <xdr:nvPicPr>
            <xdr:cNvPr id="273" name="Písanie rukou 272">
              <a:extLst>
                <a:ext uri="{FF2B5EF4-FFF2-40B4-BE49-F238E27FC236}">
                  <a16:creationId xmlns:a16="http://schemas.microsoft.com/office/drawing/2014/main" id="{9B1782A8-7980-337F-C454-D7AFC312C3D5}"/>
                </a:ext>
              </a:extLst>
            </xdr:cNvPr>
            <xdr:cNvPicPr/>
          </xdr:nvPicPr>
          <xdr:blipFill>
            <a:blip xmlns:r="http://schemas.openxmlformats.org/officeDocument/2006/relationships" r:embed="rId95"/>
            <a:stretch>
              <a:fillRect/>
            </a:stretch>
          </xdr:blipFill>
          <xdr:spPr>
            <a:xfrm>
              <a:off x="3772080" y="6313541"/>
              <a:ext cx="97560" cy="16452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61243</xdr:colOff>
      <xdr:row>15</xdr:row>
      <xdr:rowOff>81678</xdr:rowOff>
    </xdr:from>
    <xdr:to>
      <xdr:col>17</xdr:col>
      <xdr:colOff>459403</xdr:colOff>
      <xdr:row>16</xdr:row>
      <xdr:rowOff>175603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Písanie rukou 8">
              <a:extLst>
                <a:ext uri="{FF2B5EF4-FFF2-40B4-BE49-F238E27FC236}">
                  <a16:creationId xmlns:a16="http://schemas.microsoft.com/office/drawing/2014/main" id="{5FABC4A1-7233-8DD7-1439-7F178479FF91}"/>
                </a:ext>
              </a:extLst>
            </xdr14:cNvPr>
            <xdr14:cNvContentPartPr/>
          </xdr14:nvContentPartPr>
          <xdr14:nvPr macro=""/>
          <xdr14:xfrm>
            <a:off x="10699200" y="2915280"/>
            <a:ext cx="398160" cy="278280"/>
          </xdr14:xfrm>
        </xdr:contentPart>
      </mc:Choice>
      <mc:Fallback xmlns="">
        <xdr:pic>
          <xdr:nvPicPr>
            <xdr:cNvPr id="9" name="Písanie rukou 8">
              <a:extLst>
                <a:ext uri="{FF2B5EF4-FFF2-40B4-BE49-F238E27FC236}">
                  <a16:creationId xmlns:a16="http://schemas.microsoft.com/office/drawing/2014/main" id="{5FABC4A1-7233-8DD7-1439-7F178479FF91}"/>
                </a:ext>
              </a:extLst>
            </xdr:cNvPr>
            <xdr:cNvPicPr/>
          </xdr:nvPicPr>
          <xdr:blipFill>
            <a:blip xmlns:r="http://schemas.openxmlformats.org/officeDocument/2006/relationships" r:embed="rId2"/>
            <a:stretch>
              <a:fillRect/>
            </a:stretch>
          </xdr:blipFill>
          <xdr:spPr>
            <a:xfrm>
              <a:off x="10693074" y="2909160"/>
              <a:ext cx="410411" cy="290520"/>
            </a:xfrm>
            <a:prstGeom prst="rect">
              <a:avLst/>
            </a:prstGeom>
          </xdr:spPr>
        </xdr:pic>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552360</xdr:colOff>
      <xdr:row>14</xdr:row>
      <xdr:rowOff>165780</xdr:rowOff>
    </xdr:from>
    <xdr:to>
      <xdr:col>15</xdr:col>
      <xdr:colOff>217080</xdr:colOff>
      <xdr:row>17</xdr:row>
      <xdr:rowOff>114450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Písanie rukou 1">
              <a:extLst>
                <a:ext uri="{FF2B5EF4-FFF2-40B4-BE49-F238E27FC236}">
                  <a16:creationId xmlns:a16="http://schemas.microsoft.com/office/drawing/2014/main" id="{1CFDDEC2-6830-8C08-65E6-A0AB3AEA0FF3}"/>
                </a:ext>
              </a:extLst>
            </xdr14:cNvPr>
            <xdr14:cNvContentPartPr/>
          </xdr14:nvContentPartPr>
          <xdr14:nvPr macro=""/>
          <xdr14:xfrm>
            <a:off x="9086760" y="2794680"/>
            <a:ext cx="274320" cy="501120"/>
          </xdr14:xfrm>
        </xdr:contentPart>
      </mc:Choice>
      <mc:Fallback xmlns="">
        <xdr:pic>
          <xdr:nvPicPr>
            <xdr:cNvPr id="2" name="Písanie rukou 1">
              <a:extLst>
                <a:ext uri="{FF2B5EF4-FFF2-40B4-BE49-F238E27FC236}">
                  <a16:creationId xmlns:a16="http://schemas.microsoft.com/office/drawing/2014/main" id="{1CFDDEC2-6830-8C08-65E6-A0AB3AEA0FF3}"/>
                </a:ext>
              </a:extLst>
            </xdr:cNvPr>
            <xdr:cNvPicPr/>
          </xdr:nvPicPr>
          <xdr:blipFill>
            <a:blip xmlns:r="http://schemas.openxmlformats.org/officeDocument/2006/relationships" r:embed="rId2"/>
            <a:stretch>
              <a:fillRect/>
            </a:stretch>
          </xdr:blipFill>
          <xdr:spPr>
            <a:xfrm>
              <a:off x="9068760" y="2776680"/>
              <a:ext cx="309960" cy="536760"/>
            </a:xfrm>
            <a:prstGeom prst="rect">
              <a:avLst/>
            </a:prstGeom>
          </xdr:spPr>
        </xdr:pic>
      </mc:Fallback>
    </mc:AlternateContent>
    <xdr:clientData/>
  </xdr:twoCellAnchor>
  <xdr:twoCellAnchor editAs="oneCell">
    <xdr:from>
      <xdr:col>14</xdr:col>
      <xdr:colOff>597000</xdr:colOff>
      <xdr:row>5</xdr:row>
      <xdr:rowOff>142330</xdr:rowOff>
    </xdr:from>
    <xdr:to>
      <xdr:col>15</xdr:col>
      <xdr:colOff>440280</xdr:colOff>
      <xdr:row>9</xdr:row>
      <xdr:rowOff>1890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Písanie rukou 2">
              <a:extLst>
                <a:ext uri="{FF2B5EF4-FFF2-40B4-BE49-F238E27FC236}">
                  <a16:creationId xmlns:a16="http://schemas.microsoft.com/office/drawing/2014/main" id="{3ED1AE48-6E39-3070-A66B-8FD88350D4AC}"/>
                </a:ext>
              </a:extLst>
            </xdr14:cNvPr>
            <xdr14:cNvContentPartPr/>
          </xdr14:nvContentPartPr>
          <xdr14:nvPr macro=""/>
          <xdr14:xfrm>
            <a:off x="9131400" y="1063080"/>
            <a:ext cx="452880" cy="596160"/>
          </xdr14:xfrm>
        </xdr:contentPart>
      </mc:Choice>
      <mc:Fallback xmlns="">
        <xdr:pic>
          <xdr:nvPicPr>
            <xdr:cNvPr id="3" name="Písanie rukou 2">
              <a:extLst>
                <a:ext uri="{FF2B5EF4-FFF2-40B4-BE49-F238E27FC236}">
                  <a16:creationId xmlns:a16="http://schemas.microsoft.com/office/drawing/2014/main" id="{3ED1AE48-6E39-3070-A66B-8FD88350D4AC}"/>
                </a:ext>
              </a:extLst>
            </xdr:cNvPr>
            <xdr:cNvPicPr/>
          </xdr:nvPicPr>
          <xdr:blipFill>
            <a:blip xmlns:r="http://schemas.openxmlformats.org/officeDocument/2006/relationships" r:embed="rId4"/>
            <a:stretch>
              <a:fillRect/>
            </a:stretch>
          </xdr:blipFill>
          <xdr:spPr>
            <a:xfrm>
              <a:off x="9113400" y="1045440"/>
              <a:ext cx="488520" cy="631800"/>
            </a:xfrm>
            <a:prstGeom prst="rect">
              <a:avLst/>
            </a:prstGeom>
          </xdr:spPr>
        </xdr:pic>
      </mc:Fallback>
    </mc:AlternateContent>
    <xdr:clientData/>
  </xdr:twoCellAnchor>
  <xdr:twoCellAnchor editAs="oneCell">
    <xdr:from>
      <xdr:col>15</xdr:col>
      <xdr:colOff>171360</xdr:colOff>
      <xdr:row>10</xdr:row>
      <xdr:rowOff>12500</xdr:rowOff>
    </xdr:from>
    <xdr:to>
      <xdr:col>15</xdr:col>
      <xdr:colOff>477720</xdr:colOff>
      <xdr:row>11</xdr:row>
      <xdr:rowOff>108920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Písanie rukou 5">
              <a:extLst>
                <a:ext uri="{FF2B5EF4-FFF2-40B4-BE49-F238E27FC236}">
                  <a16:creationId xmlns:a16="http://schemas.microsoft.com/office/drawing/2014/main" id="{8F66A81F-8678-00BC-F559-DA0188532A3C}"/>
                </a:ext>
              </a:extLst>
            </xdr14:cNvPr>
            <xdr14:cNvContentPartPr/>
          </xdr14:nvContentPartPr>
          <xdr14:nvPr macro=""/>
          <xdr14:xfrm>
            <a:off x="9315360" y="1854000"/>
            <a:ext cx="306360" cy="286920"/>
          </xdr14:xfrm>
        </xdr:contentPart>
      </mc:Choice>
      <mc:Fallback xmlns="">
        <xdr:pic>
          <xdr:nvPicPr>
            <xdr:cNvPr id="6" name="Písanie rukou 5">
              <a:extLst>
                <a:ext uri="{FF2B5EF4-FFF2-40B4-BE49-F238E27FC236}">
                  <a16:creationId xmlns:a16="http://schemas.microsoft.com/office/drawing/2014/main" id="{8F66A81F-8678-00BC-F559-DA0188532A3C}"/>
                </a:ext>
              </a:extLst>
            </xdr:cNvPr>
            <xdr:cNvPicPr/>
          </xdr:nvPicPr>
          <xdr:blipFill>
            <a:blip xmlns:r="http://schemas.openxmlformats.org/officeDocument/2006/relationships" r:embed="rId6"/>
            <a:stretch>
              <a:fillRect/>
            </a:stretch>
          </xdr:blipFill>
          <xdr:spPr>
            <a:xfrm>
              <a:off x="9309240" y="1847880"/>
              <a:ext cx="318600" cy="299160"/>
            </a:xfrm>
            <a:prstGeom prst="rect">
              <a:avLst/>
            </a:prstGeom>
          </xdr:spPr>
        </xdr:pic>
      </mc:Fallback>
    </mc:AlternateContent>
    <xdr:clientData/>
  </xdr:twoCellAnchor>
  <xdr:twoCellAnchor editAs="oneCell">
    <xdr:from>
      <xdr:col>15</xdr:col>
      <xdr:colOff>108000</xdr:colOff>
      <xdr:row>12</xdr:row>
      <xdr:rowOff>177550</xdr:rowOff>
    </xdr:from>
    <xdr:to>
      <xdr:col>15</xdr:col>
      <xdr:colOff>477000</xdr:colOff>
      <xdr:row>14</xdr:row>
      <xdr:rowOff>18900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 name="Písanie rukou 8">
              <a:extLst>
                <a:ext uri="{FF2B5EF4-FFF2-40B4-BE49-F238E27FC236}">
                  <a16:creationId xmlns:a16="http://schemas.microsoft.com/office/drawing/2014/main" id="{A9567348-8F54-5F99-D147-982D6172D13A}"/>
                </a:ext>
              </a:extLst>
            </xdr14:cNvPr>
            <xdr14:cNvContentPartPr/>
          </xdr14:nvContentPartPr>
          <xdr14:nvPr macro=""/>
          <xdr14:xfrm>
            <a:off x="9252000" y="2431800"/>
            <a:ext cx="369000" cy="216000"/>
          </xdr14:xfrm>
        </xdr:contentPart>
      </mc:Choice>
      <mc:Fallback xmlns="">
        <xdr:pic>
          <xdr:nvPicPr>
            <xdr:cNvPr id="9" name="Písanie rukou 8">
              <a:extLst>
                <a:ext uri="{FF2B5EF4-FFF2-40B4-BE49-F238E27FC236}">
                  <a16:creationId xmlns:a16="http://schemas.microsoft.com/office/drawing/2014/main" id="{A9567348-8F54-5F99-D147-982D6172D13A}"/>
                </a:ext>
              </a:extLst>
            </xdr:cNvPr>
            <xdr:cNvPicPr/>
          </xdr:nvPicPr>
          <xdr:blipFill>
            <a:blip xmlns:r="http://schemas.openxmlformats.org/officeDocument/2006/relationships" r:embed="rId8"/>
            <a:stretch>
              <a:fillRect/>
            </a:stretch>
          </xdr:blipFill>
          <xdr:spPr>
            <a:xfrm>
              <a:off x="9245880" y="2425680"/>
              <a:ext cx="381240" cy="228240"/>
            </a:xfrm>
            <a:prstGeom prst="rect">
              <a:avLst/>
            </a:prstGeom>
          </xdr:spPr>
        </xdr:pic>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304800</xdr:colOff>
      <xdr:row>6</xdr:row>
      <xdr:rowOff>120650</xdr:rowOff>
    </xdr:to>
    <xdr:sp macro="" textlink="">
      <xdr:nvSpPr>
        <xdr:cNvPr id="13313" name="AutoShape 1" descr="Výstupný obrázok">
          <a:extLst>
            <a:ext uri="{FF2B5EF4-FFF2-40B4-BE49-F238E27FC236}">
              <a16:creationId xmlns:a16="http://schemas.microsoft.com/office/drawing/2014/main" id="{25DEFA45-F390-2331-D337-2E6AEECA957B}"/>
            </a:ext>
          </a:extLst>
        </xdr:cNvPr>
        <xdr:cNvSpPr>
          <a:spLocks noChangeAspect="1" noChangeArrowheads="1"/>
        </xdr:cNvSpPr>
      </xdr:nvSpPr>
      <xdr:spPr bwMode="auto">
        <a:xfrm>
          <a:off x="1219200" y="92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271781</xdr:colOff>
      <xdr:row>1</xdr:row>
      <xdr:rowOff>111771</xdr:rowOff>
    </xdr:from>
    <xdr:to>
      <xdr:col>7</xdr:col>
      <xdr:colOff>133350</xdr:colOff>
      <xdr:row>19</xdr:row>
      <xdr:rowOff>39031</xdr:rowOff>
    </xdr:to>
    <xdr:pic>
      <xdr:nvPicPr>
        <xdr:cNvPr id="3" name="Obrázok 2">
          <a:extLst>
            <a:ext uri="{FF2B5EF4-FFF2-40B4-BE49-F238E27FC236}">
              <a16:creationId xmlns:a16="http://schemas.microsoft.com/office/drawing/2014/main" id="{F8686C9B-BD9F-A883-3DFE-250D5CF8F71B}"/>
            </a:ext>
          </a:extLst>
        </xdr:cNvPr>
        <xdr:cNvPicPr>
          <a:picLocks noChangeAspect="1"/>
        </xdr:cNvPicPr>
      </xdr:nvPicPr>
      <xdr:blipFill>
        <a:blip xmlns:r="http://schemas.openxmlformats.org/officeDocument/2006/relationships" r:embed="rId1"/>
        <a:stretch>
          <a:fillRect/>
        </a:stretch>
      </xdr:blipFill>
      <xdr:spPr>
        <a:xfrm>
          <a:off x="271781" y="295921"/>
          <a:ext cx="4128769" cy="3254660"/>
        </a:xfrm>
        <a:prstGeom prst="rect">
          <a:avLst/>
        </a:prstGeom>
      </xdr:spPr>
    </xdr:pic>
    <xdr:clientData/>
  </xdr:twoCellAnchor>
  <xdr:twoCellAnchor editAs="oneCell">
    <xdr:from>
      <xdr:col>7</xdr:col>
      <xdr:colOff>298451</xdr:colOff>
      <xdr:row>1</xdr:row>
      <xdr:rowOff>95250</xdr:rowOff>
    </xdr:from>
    <xdr:to>
      <xdr:col>14</xdr:col>
      <xdr:colOff>107950</xdr:colOff>
      <xdr:row>18</xdr:row>
      <xdr:rowOff>162973</xdr:rowOff>
    </xdr:to>
    <xdr:pic>
      <xdr:nvPicPr>
        <xdr:cNvPr id="4" name="Obrázok 3">
          <a:extLst>
            <a:ext uri="{FF2B5EF4-FFF2-40B4-BE49-F238E27FC236}">
              <a16:creationId xmlns:a16="http://schemas.microsoft.com/office/drawing/2014/main" id="{6EF39854-1F7D-7A2E-FAA9-5EEBC40855B8}"/>
            </a:ext>
          </a:extLst>
        </xdr:cNvPr>
        <xdr:cNvPicPr>
          <a:picLocks noChangeAspect="1"/>
        </xdr:cNvPicPr>
      </xdr:nvPicPr>
      <xdr:blipFill>
        <a:blip xmlns:r="http://schemas.openxmlformats.org/officeDocument/2006/relationships" r:embed="rId2"/>
        <a:stretch>
          <a:fillRect/>
        </a:stretch>
      </xdr:blipFill>
      <xdr:spPr>
        <a:xfrm>
          <a:off x="4565651" y="279400"/>
          <a:ext cx="4076699" cy="3210973"/>
        </a:xfrm>
        <a:prstGeom prst="rect">
          <a:avLst/>
        </a:prstGeom>
      </xdr:spPr>
    </xdr:pic>
    <xdr:clientData/>
  </xdr:twoCellAnchor>
  <xdr:twoCellAnchor editAs="oneCell">
    <xdr:from>
      <xdr:col>0</xdr:col>
      <xdr:colOff>298451</xdr:colOff>
      <xdr:row>21</xdr:row>
      <xdr:rowOff>1</xdr:rowOff>
    </xdr:from>
    <xdr:to>
      <xdr:col>7</xdr:col>
      <xdr:colOff>38100</xdr:colOff>
      <xdr:row>38</xdr:row>
      <xdr:rowOff>106465</xdr:rowOff>
    </xdr:to>
    <xdr:pic>
      <xdr:nvPicPr>
        <xdr:cNvPr id="5" name="Obrázok 4">
          <a:extLst>
            <a:ext uri="{FF2B5EF4-FFF2-40B4-BE49-F238E27FC236}">
              <a16:creationId xmlns:a16="http://schemas.microsoft.com/office/drawing/2014/main" id="{35D91124-65A2-5A1A-F25B-D08F69CB5A56}"/>
            </a:ext>
          </a:extLst>
        </xdr:cNvPr>
        <xdr:cNvPicPr>
          <a:picLocks noChangeAspect="1"/>
        </xdr:cNvPicPr>
      </xdr:nvPicPr>
      <xdr:blipFill>
        <a:blip xmlns:r="http://schemas.openxmlformats.org/officeDocument/2006/relationships" r:embed="rId3"/>
        <a:stretch>
          <a:fillRect/>
        </a:stretch>
      </xdr:blipFill>
      <xdr:spPr>
        <a:xfrm>
          <a:off x="298451" y="3867151"/>
          <a:ext cx="4006849" cy="3237014"/>
        </a:xfrm>
        <a:prstGeom prst="rect">
          <a:avLst/>
        </a:prstGeom>
      </xdr:spPr>
    </xdr:pic>
    <xdr:clientData/>
  </xdr:twoCellAnchor>
  <xdr:twoCellAnchor editAs="oneCell">
    <xdr:from>
      <xdr:col>7</xdr:col>
      <xdr:colOff>190501</xdr:colOff>
      <xdr:row>20</xdr:row>
      <xdr:rowOff>155970</xdr:rowOff>
    </xdr:from>
    <xdr:to>
      <xdr:col>14</xdr:col>
      <xdr:colOff>88900</xdr:colOff>
      <xdr:row>38</xdr:row>
      <xdr:rowOff>102526</xdr:rowOff>
    </xdr:to>
    <xdr:pic>
      <xdr:nvPicPr>
        <xdr:cNvPr id="6" name="Obrázok 5">
          <a:extLst>
            <a:ext uri="{FF2B5EF4-FFF2-40B4-BE49-F238E27FC236}">
              <a16:creationId xmlns:a16="http://schemas.microsoft.com/office/drawing/2014/main" id="{A8CF071E-E650-D9ED-E4D2-A15A373AB187}"/>
            </a:ext>
          </a:extLst>
        </xdr:cNvPr>
        <xdr:cNvPicPr>
          <a:picLocks noChangeAspect="1"/>
        </xdr:cNvPicPr>
      </xdr:nvPicPr>
      <xdr:blipFill>
        <a:blip xmlns:r="http://schemas.openxmlformats.org/officeDocument/2006/relationships" r:embed="rId4"/>
        <a:stretch>
          <a:fillRect/>
        </a:stretch>
      </xdr:blipFill>
      <xdr:spPr>
        <a:xfrm>
          <a:off x="4457701" y="3838970"/>
          <a:ext cx="4165599" cy="326125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4:29.215"/>
    </inkml:context>
    <inkml:brush xml:id="br0">
      <inkml:brushProperty name="width" value="0.035" units="cm"/>
      <inkml:brushProperty name="height" value="0.035" units="cm"/>
    </inkml:brush>
  </inkml:definitions>
  <inkml:trace contextRef="#ctx0" brushRef="#br0">185 1 24418,'0'6340'0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8:54.237"/>
    </inkml:context>
    <inkml:brush xml:id="br0">
      <inkml:brushProperty name="width" value="0.35" units="cm"/>
      <inkml:brushProperty name="height" value="0.35" units="cm"/>
      <inkml:brushProperty name="color" value="#004F8B"/>
    </inkml:brush>
  </inkml:definitions>
  <inkml:trace contextRef="#ctx0" brushRef="#br0">68 218 17726,'599'-31'0,"-1266"-156"0,735 405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8:57.477"/>
    </inkml:context>
    <inkml:brush xml:id="br0">
      <inkml:brushProperty name="width" value="0.35" units="cm"/>
      <inkml:brushProperty name="height" value="0.35" units="cm"/>
      <inkml:brushProperty name="color" value="#004F8B"/>
    </inkml:brush>
  </inkml:definitions>
  <inkml:trace contextRef="#ctx0" brushRef="#br0">57 1 4915,'3'0'180,"1"0"-180</inkml:trace>
  <inkml:trace contextRef="#ctx0" brushRef="#br0" timeOffset="426.65">251 18 4915,'0'0'0</inkml:trace>
  <inkml:trace contextRef="#ctx0" brushRef="#br0" timeOffset="2178.35">339 54 4915,'38'13'901,"38"-8"511,-134-4-605,41 0-609,-1 0 0,0-1 0,0-1 0,1 0 0,-1-2 0,-29-7 0,15-2 245,18 6-157,0 1 1,0 0-1,-1 1 1,0 1 0,-25-3-1,-57 5 1156,147 0-504,81-11 1,-94 8-250,61 3 0,-57 2-295,-26-1-364</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9:09.854"/>
    </inkml:context>
    <inkml:brush xml:id="br0">
      <inkml:brushProperty name="width" value="0.1" units="cm"/>
      <inkml:brushProperty name="height" value="0.1" units="cm"/>
      <inkml:brushProperty name="color" value="#004F8B"/>
    </inkml:brush>
  </inkml:definitions>
  <inkml:trace contextRef="#ctx0" brushRef="#br0">201 242 19512,'-200'-121'0,"400"1"0,-400 240 0,4954-120 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9:37.056"/>
    </inkml:context>
    <inkml:brush xml:id="br0">
      <inkml:brushProperty name="width" value="0.1" units="cm"/>
      <inkml:brushProperty name="height" value="0.1" units="cm"/>
      <inkml:brushProperty name="color" value="#004F8B"/>
    </inkml:brush>
  </inkml:definitions>
  <inkml:trace contextRef="#ctx0" brushRef="#br0">68 177 6553,'10'-15'143,"-8"13"-91,-1-1 0,1 1 1,-1 0-1,1 0 0,0 0 0,-1 1 0,1-2 1,0 2-1,0 0 0,0 0 0,0-1 0,0 1 1,1 0-1,-1 0 0,3-2 0,16-1 1291,-1 0-1,43-2 0,-74 6-80,-28-1 1253,0 1 0,-64 13 0,81-5-1426,22-8-1074,0 0 1,0 0 0,0 0-1,0 0 1,0 0 0,0 0-1,0 0 1,0 0 0,1 0-1,-1 0 1,0 0 0,0 0-1,0 0 1,0 0 0,0 0-1,0 0 1,0 0 0,0 0-1,0 0 1,0 0 0,0 0-1,0 0 1,0 0 0,0 2-1,0-2 1,0 0 0,0 0-1,0 0 1,0 0 0,0 0-1,0 0 1,0 0 0,0 0-1,0 0 1,0 0 0,0 0-1,0 0 1,0 0 0,0 0-1,0 0 1,0 0 0,0 1-1,0-1 1,0 0 0,0 0-1,0 0 1,0 0 0,0 0-1,0 0 1,0 0 0,0 0-1,0 0 1,0 0 0,0 0-1,0 0 1,0 0 0,0 0-1,0 0 1,0 0 0,0 0-1,-1 0 1,1 0 0,14 2 792,9-3-548,-1-1 0,25-8 0,-25 5-78,0 2 0,26-2 0,-40 6-182,-6-1 0,1 0 0,-1 0 0,0 0 0,1 0 0,-1 0 0,-1 0 0,2 0 0,-1-1 0,0 1 0,0-2 0,1 1 0,3-1 0,-7-2 0,-7 4 0,-7 3 0,-3 3 0,1 0 0,-1-3 0,0 1 0,0-2 0,-28 1 0,71-3 0,-1 0 0,38-9 0,0 1 0,72-1 0,-62 2 0,59-1 0,-31-1 0,0 1 0,6 6 0,111 4 0,-154 6 0,-39-4 0,32 1 0,-28-4 0,46 10 0,-45-5 0,42 0 0,-16-10 0,101-22 0,-124 22 0,-1 2 0,54 3 0,-22 1 0,-35-4-45,-1-2-1,0-1 1,36-13-1,-38 10 0,2 2-1,0 0 1,42-2-1,-54 9 74,1 1 0,0 0-1,25 10 1,-37-11-21,29 8 57,41 3 1,8 1 27,-25-1-78,1-3-1,84-1 0,11-16-12,-98 2 0,93-4 0,-66 2 0,4-1 0,-4 1 0,92 0 0,-82-4 0,-53 6 0,41 0 0,-49 6 0,-2 1 0,-1-1 0,2-2 0,-2 0 0,41-14 0,-56 12 0,-1 2 0,1-1 0,-1 2 0,0 0 0,1 1 0,0 1 0,-1 0 0,1 1 0,13 5 0,74 12 0,-72-13 0,-1-1 0,1-1 0,47-3 0,-60-1 0,100 8 0,-96-8-8,29-2-73,-46 1 71,2 0 1,0-1 0,0 1 0,-1-1 0,1 1 0,-2-2-1,2 1 1,-1-1 0,0 1 0,0-1 0,2-3 0,-4 5 8,-1 0 0,0 1 0,1-1 1,-1 1-1,1 0 0,-1-1 1,1 1-1,0-2 0,-1 2 1,1 0-1,-1-1 0,1 1 1,0 0-1,-1 0 0,1-1 0,0 1 1,-1 0-1,1 0 0,0 0 1,-1 0-1,1 0 0,0 0 1,-1 0-1,1 0 0,0 0 1,-1 0-1,1 0 0,0 1 0,-1-1 1,0 0-1,1 0 0,-1 1 1,1-1-1,-1 0 0,1 2 1,0-1-1,0 0 2,-1-1 0,1 1 0,-1 0 0,1 1 0,-1-1 0,1 0-1,-1 0 1,0 0 0,1 1 0,-1-1 0,0 0 0,0 0 0,0 1 0,0-1 0,0 0 0,0 0 0,0 0 0,0 1 0,0-1 0,0-1 0,-1 1 0,1 0 0,0 0-1,-1 3 1,-3 8-1327</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9:47.075"/>
    </inkml:context>
    <inkml:brush xml:id="br0">
      <inkml:brushProperty name="width" value="0.1" units="cm"/>
      <inkml:brushProperty name="height" value="0.1" units="cm"/>
      <inkml:brushProperty name="color" value="#004F8B"/>
    </inkml:brush>
  </inkml:definitions>
  <inkml:trace contextRef="#ctx0" brushRef="#br0">113 0 14874,'-113'113'0,"452"-113"0,-227-113 0,-450 113 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9:49.242"/>
    </inkml:context>
    <inkml:brush xml:id="br0">
      <inkml:brushProperty name="width" value="0.1" units="cm"/>
      <inkml:brushProperty name="height" value="0.1" units="cm"/>
      <inkml:brushProperty name="color" value="#004F8B"/>
    </inkml:brush>
  </inkml:definitions>
  <inkml:trace contextRef="#ctx0" brushRef="#br0">85 0 6553,'14'0'681,"1"2"0,-1-1-1,0 2 1,-1 2 0,1 0-1,14 7 1,-28-12-650,1 0-1,0 2 1,-1-2 0,1 0-1,-1 0 1,1 0-1,-1 1 1,1-1 0,-1 0-1,0 2 1,1-2 0,-1 0-1,1 1 1,-1-1-1,1 0 1,-1 2 0,0-2-1,1 1 1,-1-1 0,0 2-1,0-2 1,1 1-1,-1-1 1,0 2 0,0-2-1,0 2 1,0-1 12,0 1 0,0-2 0,0 1 0,-1-1 0,1 2 0,-1-2 0,1 1 0,0 1 0,-1-2 0,1 0 0,-1 1 0,1-1 0,-1 2 0,1-2 0,-1 0 0,1 2 0,-1-2 0,0 1 0,-3 2 133,0-1 0,1 1 0,-1-2 0,0 1 0,-7 3 0,-59-4 2396,46-1-1045,-41 6 0,57-7-916,8 1-595,0 0-1,-1 0 1,1 0-1,0 0 1,0 0-1,0 0 1,0-2-1,0 2 1,0 0-1,0 0 1,0 0-1,0 0 0,0 0 1,0 0-1,0-1 1,0 1-1,0 0 1,0 0-1,0 0 1,0 0-1,0 0 1,0 0-1,0-2 1,0 2-1,0 0 1,0 0-1,0 0 1,0 0-1,0 0 1,0 0-1,1 0 1,-1-1-1,0 1 1,0 0-1,0 0 1,0 0-1,0 0 1,0 0-1,0 0 1,0 0-1,1 0 1,-1 0-1,0 0 1,0 0-1,0 0 1,0 0-1,0-2 1,0 2-1,1 0 1,-1 0-1,0 0 1,0 0-1,0 0 0,0 0 1,0 0-1,0 0 1,1 0-1,-1 2 1,0-2-1,5-5 25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0:02.684"/>
    </inkml:context>
    <inkml:brush xml:id="br0">
      <inkml:brushProperty name="width" value="0.1" units="cm"/>
      <inkml:brushProperty name="height" value="0.1" units="cm"/>
      <inkml:brushProperty name="color" value="#004F8B"/>
    </inkml:brush>
  </inkml:definitions>
  <inkml:trace contextRef="#ctx0" brushRef="#br0">3815 28 6553,'-52'1'3641,"-65"13"1,83-10-1341,-62-2 0,42-4 105,36 1-1551,1-2-1,-23-8 1,-8 0 312,13 4-1167,1 0 0,-43 0 0,32 7 0,-234 8 0,272-6 0,0-2 0</inkml:trace>
  <inkml:trace contextRef="#ctx0" brushRef="#br0" timeOffset="1955.93">1439 38 6553,'140'9'5867,"-109"-9"-4658,-15 2-432,1-1 0,-1-2 0,0-1 0,1 0 0,-1-1-1,0-3 1,27-12 0,-38 15-737</inkml:trace>
  <inkml:trace contextRef="#ctx0" brushRef="#br0" timeOffset="3217.98">1736 66 6553,'19'0'1021,"1"0"0,-1-3-1,-1 0 1,22-8-1,-32 8-586,1 0 0,-2 0 0,2 2 0,-1 0 0,13 1-1,-15 0-393</inkml:trace>
  <inkml:trace contextRef="#ctx0" brushRef="#br0" timeOffset="4890.39">2459 47 6553,'15'0'933,"0"0"0,1-1 0,-1-2 0,26-8 0,-29 8-396,0 0-1,-1 2 0,2 0 0,-1 1 0,13 2 0,10 0 813,54 8 2115,-64-10-2543,-19 0-881</inkml:trace>
  <inkml:trace contextRef="#ctx0" brushRef="#br0" timeOffset="6261.9399">2484 103 6553,'57'2'3011,"58"-4"963,43-37 2372,-154 36-5203,-4 3-1117,-4 0 64</inkml:trace>
  <inkml:trace contextRef="#ctx0" brushRef="#br0" timeOffset="8471.16">996 56 6553,'251'-9'10390,"-240"9"-9786,1 2 1,1 1 0,15 5 0,-20-5-282,34 9 900,-2-3-1,2-4 1,46-1-1,107-4-1222,-198 0 0</inkml:trace>
  <inkml:trace contextRef="#ctx0" brushRef="#br0" timeOffset="10966.3599">0 56 6553,'63'1'2954,"65"-2"2022,-1-8-170,-48 0-1442,-75 9-3354,54 0 627,1 2 1,69 21-1,-79-15-637,1-1 0,92-7 0,-56-3 0,-31 5 0,56 13 0,-86-12 0,-30-3 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0:21.878"/>
    </inkml:context>
    <inkml:brush xml:id="br0">
      <inkml:brushProperty name="width" value="0.1" units="cm"/>
      <inkml:brushProperty name="height" value="0.1" units="cm"/>
      <inkml:brushProperty name="color" value="#004F8B"/>
    </inkml:brush>
  </inkml:definitions>
  <inkml:trace contextRef="#ctx0" brushRef="#br0">606 181 13412,'-606'-180'0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0:23.193"/>
    </inkml:context>
    <inkml:brush xml:id="br0">
      <inkml:brushProperty name="width" value="0.1" units="cm"/>
      <inkml:brushProperty name="height" value="0.1" units="cm"/>
      <inkml:brushProperty name="color" value="#004F8B"/>
    </inkml:brush>
  </inkml:definitions>
  <inkml:trace contextRef="#ctx0" brushRef="#br0">88 63 6553,'25'3'1303,"0"-1"0,0 2 1,-1 2-1,1 2 0,40 18 0,-49-15-431,-26-8 468,-29-11 375,13-6-2800,-30-22-1,42 25 1151,0 2 0,0 0-1,0 1 1,-1 1 0,1 0-1,-1 2 1,0 1 0,-25-4-1,34 8-42</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0:16.947"/>
    </inkml:context>
    <inkml:brush xml:id="br0">
      <inkml:brushProperty name="width" value="0.1" units="cm"/>
      <inkml:brushProperty name="height" value="0.1" units="cm"/>
      <inkml:brushProperty name="color" value="#004F8B"/>
    </inkml:brush>
  </inkml:definitions>
  <inkml:trace contextRef="#ctx0" brushRef="#br0">1091 649 6553,'7'-1'458,"-1"0"-1,1 0 0,0 0 0,-1-1 0,9-4 0,16-4 1089,2 4 142,0 3 1,-1 2 0,63 4-1,-31 5 798,36-1 1599,-92-7-4020,-2 1 0,2 0 1,11 5-1,-12-4-28,0-1 0,0 1-1,14-1 1,540-1-37,-502-7 0,-45 5 0,1-2 0,19 2 0,112 1 0,63 3 0,-43 5 0,-165-7 0,-1 0 0,0 0 0,0 0 0,0 0 0,0 0 0,0 0 0,0 0 0,0 0 0,1 0 0,-1 0 0,0 0 0,0 0 0,0 0 0,0 0 0,0 0 0,0 0 0,0 0 0,1 0 0,-1 0 0,0 0 0,0 0 0,0 0 0,0 0 0,0 0 0,0 0 0,0 0 0,1 0 0,-1 0 0,0 0 0,0 0 0,0 1 0,0-1 0,0 0 0,0 0 0,0 0 0,0 0 0,0 0 0,0 0 0,0 0 0,0 0 0,0 0 0,0 1 0,1-1 0,-1 0 0,0 0 0,0 0 0,0 0 0,0 0 0,0 0 0,0 1 0,-2 2 0</inkml:trace>
  <inkml:trace contextRef="#ctx0" brushRef="#br0" timeOffset="1589.71">1188 671 6553,'42'1'2465,"-1"1"0,1 2 0,71 20 0,-84-19-1839,-18-5 2212,-21-3-2634</inkml:trace>
  <inkml:trace contextRef="#ctx0" brushRef="#br0" timeOffset="3171.09">1123 300 6553,'2'-1'109,"0"-2"-1,1 2 0,-1 0 0,0 0 0,1 1 1,-1-1-1,0 0 0,1 1 0,-2 0 0,2-1 1,-1 1-1,5 0 0,28 3 1468,-31-1-1382,-1-1-1,1 2 1,-1-2 0,0 1-1,1 0 1,-2 0-1,1 1 1,0 0-1,0 0 1,4 3-1,22 35 1493,-25-34-1568,-64-70 214,52 52-581,6 9 266,0-1-1,1 1 1,0 0-1,-1-1 1,0 0-1,-1 2 0,1-1 1,0 0-1,0 0 1,-1 1-1,1-2 1,-1 2-1,1 0 1,0 0-1,-1 0 1,0 0-1,0 0 1,-4 0-1,-51-6 1390,52 7-1381</inkml:trace>
  <inkml:trace contextRef="#ctx0" brushRef="#br0" timeOffset="13445.48">311 110 6553,'-1'1'134,"-1"0"0,1 1 0,-1-2 0,1 1-1,-1 0 1,0-1 0,1 1 0,-1-1 0,0 1 0,1-1-1,-1 0 1,0 0 0,1 0 0,-2 0 0,-2 1 104,-52 16 1923,45-12-1527,-1-1 0,0 0 0,-17 2 0,21-5-204,6 0-331,1-1 0,0 1 0,-1-1 0,1 0 0,0 0 0,-1 0 0,1 0 0,1-1 0,-2 1 0,-1-1 0,3 0-112,0 0 1,0 0-1,0 1 0,1-2 0,-1 1 1,0 0-1,0 0 0,1 0 0,-1 0 1,1 0-1,-1 0 0,1 0 0,-1 0 0,1-1 1,0 0-1,-1 1 0,1 0 0,0 0 1,0 0-1,0-1 0,0 1 0,0 0 1,0 0-1,0-3 0,0 3 16,1 1-1,-1-1 1,0 0 0,0 0 0,0 0-1,-1 0 1,1 0 0,0 1-1,0-1 1,0 0 0,-1 0-1,1 0 1,0 1 0,-1-2-1,1 1 1,0 0 0,-1 1 0,1-1-1,-1 0 1,1 1 0,0-1-1,-1 1 1,1-1 0,-1 0-1,0 1 1,1-1 0,-2 1-1,-20-2 516,20 3-488,1-1 1,-1 0-1,0 1 1,1-1-1,-1 0 1,0 0-1,0 0 0,1-1 1,-1 1-1,0 0 1,2-1-1,-2 1 0,0-1 1,1 1-1,-1-2 1,1 1-1,-1 1 1,1-1-1,-3-2 0,1-1-51</inkml:trace>
  <inkml:trace contextRef="#ctx0" brushRef="#br0" timeOffset="15248.75">46 1 6553,'0'1'78,"1"0"-1,-1 0 0,0 0 0,1 0 0,-1-1 0,1 1 0,-1 1 1,1-1-1,0 0 0,-1-1 0,1 1 0,0 0 0,0 0 1,-1-1-1,1 1 0,0-1 0,0 1 0,0-1 0,0 1 1,-1-1-1,1 0 0,0 1 0,1-1 0,26 9 825,-25-8-673,6 0 216,-2 0 1,2 0-1,0-1 0,14-1 0,-15 0-25,0 0 0,0 1 0,1 0 0,14 3 0,-20-2-251,0 2 1,-1-2-1,1 1 0,0 0 1,-2 0-1,2 0 1,-1 0-1,3 3 1,-4-4-99,0 0 0,0 0 1,0 0-1,0 0 0,0 0 1,0 0-1,0 0 0,-1 1 1,1-1-1,0 1 0,-1-1 1,1 0-1,-1 0 0,1 1 1,-1-1-1,0 0 0,0 2 1,0-2-1,0 0 0,0 3 1,0-3-9,0 0 0,-1-1-1,0 1 1,1 0 0,-1-1 0,0 1 0,0 0 0,0-1 0,0 2 0,1-2 0,-1 0-1,0 1 1,0-1 0,0 0 0,0 1 0,0-1 0,0 0 0,0 0 0,0 0 0,-2 0-1,-24 0 729,20-1-299,-4 1-147,-41 1 1475,49 0-1607,-2 0-1,1-1 1,-1 1-1,1 1 1,1-1-1,-1 1 1,0-1 0,0 2-1,-6 4 1,42 4 583,-31-10-796,27 7 0,0-2 0,-1 0 0,55 0 0,-6-6 0,-71 0 0</inkml:trace>
  <inkml:trace contextRef="#ctx0" brushRef="#br0" timeOffset="17332.86">79 169 6553,'2'1'157,"-1"0"0,2 0 0,-1 1 0,0-1 0,0 1 0,0 1 0,0-2 0,0 1 0,0 0 0,-1 0 0,1 0 0,-1 0 0,1 2 0,-2-2 0,1 0 0,0 1 0,0-1 0,1 6 0,-1 0 147,-1-2-1,-1 2 0,1-1 0,-1 1 0,0-2 0,-1 2 0,1-2 1,-1 2-1,0-2 0,-1 2 0,0-1 0,0-1 0,-6 10 0,-5 15 997,14-30-1267,0-1-1,0 0 0,0 1 1,0-1-1,-1 1 0,1-1 0,0 1 1,0-1-1,-1 1 0,1-1 1,0 0-1,0 1 0,-1-1 1,1 0-1,0 1 0,-1-1 1,1 0-1,0 1 0,-1-1 1,1 0-1,-1 0 0,1 1 1,-1-1-1,1 0 0,0 0 1,-1 0-1,1 0 0,-1 0 1,1 1-1,-1-1 0,1 0 1,-1-1-28,1 1 1,-1-1-1,0 1 1,1-1 0,-1 0-1,0 1 1,1-1-1,-1 0 1,1 1 0,-1-1-1,1 0 1,-1 0-1,1 1 1,0-1 0,-1-2-1,-9-33-620,8 17 128,1 2-1,1-2 0,3-32 1,-3 45 412,1 0 1,0 0-1,0 1 1,1-2-1,0 2 1,0-1 0,0 1-1,0 0 1,1-1-1,0 1 1,-1 1 0,1-2-1,0 2 1,1-1-1,6-5 1,-10 10 87,0 0 1,1-1-1,-1 1 1,0 0-1,0-2 0,0 2 1,0 0-1,0-1 1,1 1-1,-1 0 0,0-1 1,0 1-1,0-1 1,0 1-1,1 0 0,-1-1 1,0 1-1,0-1 1,0 1-1,0-1 0,0 1 1,0 0-1,0-1 1,0 1-1,0-1 1,0 1-1,0-1 0,-1 1 1,1 0-1,0-1 1,0 1-1,0-1 0,0 1 1,-1 0-1,1-2 1,0 2-1,0 0 0,0-1 1,0 1-1,-1-1 1,-19-17 598,6 5-888,12 10 216,1 2 36,0 0 0,0-1 0,0 1 0,0 0 0,0 0 0,0 0 0,1-1 0,-1 1 0,0 0 0,1 0 1,0-1-1,0 0 0,0 1 0,-1-1 0,1 1 0,0-3 0,0-1 8</inkml:trace>
  <inkml:trace contextRef="#ctx0" brushRef="#br0" timeOffset="18596.68">1 37 6553,'1'0'56,"0"-1"-1,0 0 0,0-1 0,0 1 0,0 1 0,0-1 1,0 1-1,0-1 0,0 1 0,1-1 0,-2 1 0,1 0 0,0-1 1,0 1-1,1 0 0,-1 0 0,0 0 0,0 0 0,1 0 1,-1 0-1,0 0 0,0 0 0,1 1 0,-1-1 0,0 0 1,0 1-1,0-1 0,1 1 0,-1 0 0,0-1 0,-1 1 0,1 1 1,0-2-1,0 1 0,0 0 0,0 0 0,-1 0 0,1 0 1,1 2-1,3 4 420,0-1 0,-1 2 1,-1-1-1,7 13 0,2 11 651,5 9 1460,24 45 0,-40-84-2510,27 55 1749,-26-52-1607,0 2 0,-1-1 0,1 0 0,-1 0 0,0 0 0,0 1 0,0-1 0,-1 1 1,1 9-1,-1-15-192,0 1 0,0-1 0,0 1 0,-1-1 0,1 1 1,0-1-1,0 0 0,0 1 0,0-1 0,0 1 0,-1-1 1,1 1-1,0-1 0,0 0 0,-1 1 0,1-1 0,0 0 1,-1 1-1,1-1 0,-1 0 0,1 1 0,0-1 0,-1 0 1,1 2-1,-1-2 0,1 0 0,0 0 0,-1 0 1,1 0-1,0 1 0,0-1 0,-1 0 0,1 0 0,-1 0 1,1 0-1,-1 0 0,1 0 0,-2 0 0,-3-1 14</inkml:trace>
  <inkml:trace contextRef="#ctx0" brushRef="#br0" timeOffset="20789.59">79 401 6553,'-31'51'2925,"18"-38"-2277,-9 10 298,22-23-899,0 1 1,0 0-1,-1-1 0,1 1 0,-1 0 0,1-1 1,0 1-1,0 0 0,-1 1 0,1-1 0,0-1 1,0 1-1,0 0 0,0 0 0,0 0 0,0-1 1,0 1-1,0 0 0,0 0 0,0 0 0,0-1 1,1 1-1,-1 0 0,0 1 0,1-2 0,-1 1 1,0 0-1,1-1 0,-1 1 0,0 1 0,3 1 117,-1 0 0,0 2 0,-1-2 0,1 1 0,-1 0 0,1 0-1,-1 0 1,0 1 0,0-2 0,-1 1 0,1 1 0,-1 6 0,-5 59 2108,0-15-130,6-74-2637,1 2 0,1 0 0,1 0 1,0 0-1,0 0 0,1 1 0,10-20 0,9-36-1036,-24 69 1546,1 1 0,-1 1 1,1-1-1,0 0 0,0 1 1,0-1-1,0 0 1,0 0-1,0 1 0,0 0 1,1-1-1,-1 1 0,2-1 1,-3 1 3,1 1 0,-1 0 0,0 0 0,0 0 0,1 0 0,-1 0 0,0 0 0,1 0 0,-1-1 0,0 1 0,1 0 0,-1 0 0,0 0 0,1 0 0,-1 0 0,0 0 0,1 0 0,-1 0 0,0 1 0,0-1 0,1 0 0,-1 0 0,0 0 0,1 0 0,-1 0 0,0 0 0,0 1 0,5 14 497,-3 10 303,-3 41 0,-1-40-42,4 32 0,-3-57-762,1-1 0,0 1 0,0-1 0,0 1 0,0-1 0,0 2 0,0-2 0,0 1 0,0-1 0,0 1 0,0-1 0,1 0 0,-1 1 0,0-1 0,0 1 0,0-1 0,0 1 0,1-1 0,-1 1 0,0-1 0,1 0 0,-1 1 0,0-1 0,0 0 0,1 1 0,-1-1 0,1 0 0,-1 1 0,0-1 0,1 0 0,-1 0 0,1 1 0,-1-1 0,1 0 0,-1 0 0,1 0 0,0 1 0,0-2-36,-1 1 1,1-1 0,0 1-1,-1-1 1,1 1-1,0-1 1,-1 0-1,1 1 1,-1-1-1,1 0 1,-1 1-1,1-1 1,-1 0 0,0 0-1,0 1 1,0-1-1,0-1 1,1 1-1,-1 0 1,0 1-1,0-2 1,2-7-162,0 1 144</inkml:trace>
  <inkml:trace contextRef="#ctx0" brushRef="#br0" timeOffset="23053.76">150 583 6553,'0'55'2382,"0"-35"-1822,0-28 365,0-89-1524,0 97 613,0 0-1,0 0 0,0 0 0,0-1 0,0 1 0,0 0 1,0 0-1,0 0 0,0 0 0,0-1 0,0 1 0,0 0 1,0 0-1,0 0 0,0 0 0,0-1 0,0 1 0,0 0 1,0 0-1,0 0 0,0 0 0,0-1 0,0 1 0,0 0 1,0 0-1,0 0 0,1 0 0,-1 0 0,0-1 0,0 1 1,0 0-1,0 0 0,0 0 0,0 0 0,0 0 0,0 0 1,0 0-1,0 0 0,0 0 0,0-2 0,1 2 0,-1 0 1,0 0-1,0 0 0,0 0 0,0 0 0,1 0 0,5 10 583,4 14 236,9 91 2258,-20-123-3176,0 2-1,1-2 1,0 0-1,0 2 1,0-2-1,1 1 1,0-1 0,1 2-1,-1-2 1,1 2-1,4-13 1,-6 19 102,0-1 0,0 1 0,1 0 0,-1-1 0,0 1 0,0 0 0,1-1 0,-1 1 0,0 0 1,1 0-1,-1-1 0,0 1 0,1 0 0,-1 0 0,1 0 0,-1-1 0,0 1 0,1 0 0,-1 0 0,1 0 0,-1 0 1,1 0-1,-1 0 0,0 0 0,1 0 0,-1 0 0,1 0 0,-1 0 0,1 0 0,-1 0 0,0 0 0,1 0 0,-1 1 1,1-1-1,12 15 527,5 24 272,-18-39-798,1 2 55,0 2 0,0-2-1,0 1 1,0-1 0,-1 1 0,1-1 0,-1 2-1,1-2 1,-1 1 0,0 5 0,0-8-42,-1 1 0,1 0 0,-1 0 0,1 0 1,-1-1-1,0 1 0,1 0 0,-1 0 0,0-1 1,1 1-1,0-1 0,-1 1 0,0-1 0,0 2 1,1-2-1,-1 1 0,0-1 0,0 0 0,0 1 1,0-1-1,0 0 0,0 0 0,0 0 0,0 1 0,0-1 1,0 0-1,0-1 0,0 1 0,1 0 0,-3 0 1,-99 4 2270,84-3-1894,12-1-383</inkml:trace>
  <inkml:trace contextRef="#ctx0" brushRef="#br0" timeOffset="26008.76">491 708 6553,'3'0'128,"34"-1"2139,-1 3-1,52 9 1,-61-8-849,-2 0 0,33-2 0,10 1 932,49 6 2127,-107-8-4538,-1 0 1,1 0-1,0-1 1,0 0-1,-1-1 1,0-1-1,1 0 1,-1 0-1,10-6 1,3-3-258,-3 2 359,0 1 0,0 0 0,30-8 0,-47 16-37,0 1 1,0 0 0,-1 0 0,0-1 0,1 1 0,0 0 0,0 0-1,0 1 1,0-1 0,0 0 0,-1 1 0,1-1 0,0 1 0,0-1 0,0 1-1,-1 0 1,0 0 0,1 0 0,-1 0 0,1 0 0,-1 1 0,1-1-1,-1 0 1,0 1 0,1-1 0,-1 1 0,0-1 0,0 1 0,1 2 0,-2-3-3,0 0 1,0-1-1,0 1 1,0 0-1,0-1 1,0 1 0,0-1-1,-1 1 1,1 0-1,0-1 1,0 1 0,-1-1-1,1 1 1,0-1-1,-1 1 1,1-1-1,0 2 1,-1-2 0,1 1-1,-1-1 1,1 1-1,-1-1 1,1 0 0,-1 1-1,1-1 1,-1 0-1,1 1 1,-2-1 0,-20 11 44,16-8-26,-32 8 46,33-11-29,8 0 27,40-2 53,-21 2-49,30-7-1,-51 7-87,0 0 1,0 0-1,0-1 1,0 1-1,-1 0 1,1 0-1,0-1 1,0 1-1,0 0 1,-1-1 0,1 1-1,0-1 1,-1 1-1,1-1 1,0 0-1,-1 1 1,0-1-1,1-1 1,-1 2-1,1-1 1,-1 0-1,1-1 1,0-3-22</inkml:trace>
  <inkml:trace contextRef="#ctx0" brushRef="#br0" timeOffset="28776.41">1234 315 6553,'116'6'4906,"-109"-6"-4647,4 0 258,-2 0-1,2 1 1,11 3-1,-18-3-328,-1 1-1,1-1 1,-1 0 0,0 1-1,1 0 1,-1 1 0,1-1-1,-1 0 1,0 0-1,-1 1 1,1-1 0,3 5-1,2 1 344,0-2-1,1 1 0,0-2 1,-1 0-1,2 1 0,-1-2 1,14 6-1,2-4 969,-17-5-1100,-1 2 0,-1-1-1,0 0 1,10 5 0,-5-1-297,1-2 0,-1 1 1,1-1-1,-1-1 0,16 3 0,-21-5-99,39 15-3,-39-13 0,1-1 0,-1 2 0,1-2 0,-1-1 0,1 1 0,0-1 0,-1 0 0,2-1 0,9 0 0,-17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4:35.056"/>
    </inkml:context>
    <inkml:brush xml:id="br0">
      <inkml:brushProperty name="width" value="0.035" units="cm"/>
      <inkml:brushProperty name="height" value="0.035" units="cm"/>
    </inkml:brush>
  </inkml:definitions>
  <inkml:trace contextRef="#ctx0" brushRef="#br0">1 65 23989,'13884'-64'0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10.005"/>
    </inkml:context>
    <inkml:brush xml:id="br0">
      <inkml:brushProperty name="width" value="0.05" units="cm"/>
      <inkml:brushProperty name="height" value="0.05" units="cm"/>
      <inkml:brushProperty name="color" value="#004F8B"/>
    </inkml:brush>
  </inkml:definitions>
  <inkml:trace contextRef="#ctx0" brushRef="#br0">483 0 8192,'0'16'4083,"0"6"-336,0-2 0,-4 23 0,3-34-3207,-1 0-1,-1 0 1,1-1-1,-6 12 1,1-2-540,1 2 0,-7 32 0,8-32 0,0 0 0,-9 24 0,8-31 0</inkml:trace>
  <inkml:trace contextRef="#ctx0" brushRef="#br0" timeOffset="681.65">433 252 8192,'12'2'14702,"-7"0"-11382,4 8-3320,-1 0 0,0 1 0,0-1 0,-1 0 0,0 2 0,-1-1 0,9 24 0,1-3 0,-11-10 0,-7-21 0,-4-12 0,-3-25-2476,5 17 1981</inkml:trace>
  <inkml:trace contextRef="#ctx0" brushRef="#br0" timeOffset="1347.2">516 252 8192,'0'-3'18022,"0"-4"-18022,3 0 0,1-4 0,2-1 0,1-3 0,1-1 0,0-2 0,1 3 0,0 4 0</inkml:trace>
  <inkml:trace contextRef="#ctx0" brushRef="#br0" timeOffset="2820.33">681 198 8192,'1'1'441,"0"-1"0,-1 0 0,1 0 0,0 1 0,0-1 0,-1 1 0,1-1 0,0 1 0,-1-1 0,1 1 0,-1-1 0,1 2 0,-1-2 0,1 1 0,-1 0 0,1-1 0,-1 1 0,1 0 0,-1-1 0,0 1 0,0 0-1,1 0 1,-1-1 0,0 1 0,0 0 0,0 0 0,1 2 0,2 26 5084,-3-26-5375,2 13-150,0 0 0,2 1 0,-1-2 0,2 0 0,0 1 0,1-2 0,7 17 0,-13-30-7,0-1 1,1 0 0,-1 0 0,0 1 0,0-1 0,0 0 0,0 1-1,0-1 1,1 0 0,-1 0 0,0 0 0,0 1 0,1-1 0,-1 0-1,0 0 1,0 0 0,1 1 0,-1-1 0,0 0 0,0 0-1,1 0 1,-1 0 0,0 0 0,0 0 0,1 0 0,-1 0 0,0 0-1,1 0 1,-1 0 0,0 0 0,1 0 0,-1 0 0,0 0 0,0 0-1,1 0 1,-1 0 0,0 0 0,1 0 0,-1 0 0,0 0 0,0 0-1,1-1 1,-1 1 0,0 0 0,0 0 0,1 0 0,-1-1-1,0 1 1,0 0 0,0 0 0,1 0 0,-1-1 0,0 1 0,0 0-1,0-1 1,0 1 0,0 0 0,1 0 0,-1-1 0,0 1 0,0 0-1,0-1 1,0 1 0,0 0 0,11-30-1739,-9 22 439,2-3-1089,-1 0 1,0-1-1,1-15 1,6-22-2599,-6 39 4993</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16.654"/>
    </inkml:context>
    <inkml:brush xml:id="br0">
      <inkml:brushProperty name="width" value="0.05" units="cm"/>
      <inkml:brushProperty name="height" value="0.05" units="cm"/>
      <inkml:brushProperty name="color" value="#004F8B"/>
    </inkml:brush>
  </inkml:definitions>
  <inkml:trace contextRef="#ctx0" brushRef="#br0">111 34 8192,'-3'24'12259,"-8"-3"-6719,-18 15-4244,24-31-1459,0-1 0,1 2-1,-1-1 1,1 0 0,1 0-1,-1 1 1,1 1 0,0-2 0,-3 9-1,2 1-3498,1-1 0,0 28 0,-4 12-2814,3-18 7286,1 0 0,1 1 0,4 52 0,0-11-1602,-2-50 1181,0 18 5319,0-1 1703,0-25-5345,0-31-2066</inkml:trace>
  <inkml:trace contextRef="#ctx0" brushRef="#br0" timeOffset="1676.99">390 224 8192,'0'14'2711,"-2"-1"0,0 0 0,0 1 0,-5 18 0,-11 24 1413,13-37-3781,-11 26-343,11-33 0,1-1 0,0 2 0,0-2 0,1 2 0,2-1 0,-4 20 0,5-21 0,-1 5 0,0 0 0,4 24 0,-3-36 0,1 1 0,0 0 0,0 0 0,1-1 0,-2 0 0,2 0 0,0 1 0,0 0 0,1-1 0,-1 0 0,0-1 0,6 7 0,8 10 40,-10-12-19,2 2 0,0-2 0,11 10 0,-17-16-59,1 0 0,-1-1 0,1 1 0,0-1 0,-2 0 0,2 0 0,0 0 0,0 0 0,0 0 0,-1-1 0,1 1 0,0-1 0,0 0 0,0 1 0,0-2 0,0 1 0,3-1 0,13-8-796,5-18-6190,-3-5-555,-10 12 5758,-8 10 1790,1-1 0,0 1 0,0-1-1,-3 1 1,2-1 0,-1 0 0,1-19 0,-3-82 59,-2 63-11,3-5 2070,-1-34 5653,-1 77-6969,0 1 0,-1-1 0,0 1 0,0-1 1,0 2-1,-6-11 0,1 5-7333,-4 2 4291,-7 1 4051,15 11-1213,1 1 1,0-1-1,-1 0 0,0 1 1,1-1-1,-1 1 0,1 0 1,-1 0-1,0 0 1,0 0-1,1 1 0,0-1 1,-1 1-1,0 0 1,0 0-1,-3 2 0,4-2-538,-1 0-1,1 1 0,0 0 0,2-1 0,-2 1 1,0 1-1,0-1 0,-2 3 0,3-3-31,0 0 0,0-1-1,1 1 1,-1-1 0,-1 1-1,1-1 1,0 0 0,-1 0 0,1 0-1,-1 1 1,0-1 0,1-1-1,0 1 1,-4 2 0,-1-2 3</inkml:trace>
  <inkml:trace contextRef="#ctx0" brushRef="#br0" timeOffset="3039.7799">653 656 8192,'0'251'14771,"0"-100"-11520,0-206-6048,0 34 2238</inkml:trace>
  <inkml:trace contextRef="#ctx0" brushRef="#br0" timeOffset="4939.57">869 138 8192,'-18'-6'13642,"1"-2"-9262,10 7-4363,0 0 1,0 0 0,0 0-1,0 1 1,0 1 0,-11 1-1,16-2-37,2 1 0,-2-1 0,0 2 1,0-1-1,1 0 0,-1-1 0,0 1 0,1 1 0,0-1 0,0 0 0,-1 0 0,1 1 0,-1-1 0,1 0 0,0 1 0,0-1 0,0 1 0,0 0 0,0-1 0,0 1 0,1 0 0,-1 0 0,1 1 0,-1-2 0,1 1 0,0 0 0,-1 0 0,1 0 0,0 0 0,0 2 0,-2 47-5385,1 1-4309,-3-17 7514,3-30 2149,-7 64-157,8-62 215,0 0-1,0 0 1,0 1-1,1-1 0,0 0 1,0 1-1,2 6 1,-3-12 19,1 0 0,0 0 0,-1-1 0,1 1 1,0 0-1,1 1 0,-1-2 0,0 1 0,0-1 0,1 1 1,-1-1-1,0 1 0,0-1 0,1 0 0,-1 0 1,1 0-1,0 0 0,0 0 0,0 0 0,-1 0 0,0-1 1,1 1-1,0-1 0,0 1 0,0-1 0,0 0 0,0 1 1,-1-1-1,1 0 0,0 0 0,0-1 0,0 1 0,0 0 1,0-1-1,-1 1 0,1-1 0,0 0 0,0 0 0,0 1 1,-1-1-1,1 0 0,-1-1 0,1 1 0,-1 0 1,1 0-1,-1-1 0,1 1 0,-1-1 0,0 1 0,0-1 1,0 0-1,0 0 0,0 0 0,0-2 0,7-12-157,-2-1 1,1 0-1,-3 0 0,1-1 0,-1 1 0,-1-1 0,-1-1 0,0 2 0,-1-2 1,-1-28-1,0 40 866,0-22 5367,0 28-6026,0 0 0,0 0-1,0 0 1,0 0 0,0 0-1,0 0 1,0 0 0,1 0 0,-1 1-1,0-1 1,1 0 0,-1-1-1,0 1 1,1 0 0,-1 1-1,1-1 1,-1 0 0,1 1 0,0-1-1,-1 0 1,1 1 0,0-2-1,-1 3-113,1-1-1,0 0 1,-1 0 0,1 0-1,0 0 1,-1 1-1,1-1 1,-1 0 0,1 1-1,0-1 1,-1 0-1,1 1 1,-1-1-1,1 1 1,-1-1 0,1 1-1,-1-1 1,1 1-1,-1 0 1,0-1-1,1 2 1,-1-2 0,0 1-1,1 0 1,8 20 6953,-8-18-5315,4 12-1858,0 1 1,5 25-1,5 71-8343,-11-71 5222,9 44-1,-5-28 5996,-6-41-361,-1 2 0,-1-1 0,-1 0 1,0 1-1,-6 29 0,-6-1-380,6-23-1875,-5 16 0,11-38 0,1 1 0,-1-1 0,0 2 0,0-2 0,0 0 0,0 1 0,1-1 0,-1 0 0,0 0 0,0 0 0,0 0 0,-1 0 0,1 0 0,0 0 0,-1 0 0,1 0 0,-1-1 0,2 1 0,-4 0 0,-3 0 0</inkml:trace>
  <inkml:trace contextRef="#ctx0" brushRef="#br0" timeOffset="6157.92">1070 224 8192,'31'0'8181,"39"6"0,-45-1-6521,0-2-1660,-19-2 0,1-1 0,-1 1 0,1 0 0,11 4 0,-18-5 0,2 1 0,-1-1 0,0 1 0,0-1 0,0 1 0,1 0 0,-1 0 0,0 0 0,0-1 0,0 1 0,0 0 0,-1 0 0,0 0 0,1 0 0,0 1 0,0-1 0,-1 0 0,1 0 0,-1 0 0,1 2 0,-1-2 0,1 0 0,-1 1 0,0-1 0,0 0 0,1 1 0,-1-1 0,0 0 0,-1 3 0,-4 42-2359,-10 24-6086,-4 18 1227,13-41 7218,-1 0 0,-1 83 0,8-121 1419,0 19 8561,0-27-9725,0 0 1,0 0-1,0 0 0,0 0 1,0-1-1,0 1 0,-1 0 1,1 0-1,0 0 0,0-1 0,-1 1 1,1 0-1,0 0 0,-1-1 1,1 1-1,-1 0 0,1-1 1,-1 1-1,1 0 0,-1-1 1,0 1-1,1-1 0,-2 2 0,1-3-345,0 1 0,1 0 0,0 0 0,-1-1 0,0 1 0,0 0 0,1-1 0,-1 1 0,0-1 0,0 1 0,1-1 0,-1 1 0,1-1 0,-1 1 0,0-1 0,1 0 0,-1 1 0,1-1 0,-1 0-1,1 0 1,0 1 0,-1-1 0,1-1 0,-1 0 271,-7-14 2295</inkml:trace>
  <inkml:trace contextRef="#ctx0" brushRef="#br0" timeOffset="6807.93">1162 518 8192,'3'0'18022,"4"0"-18022,2 0 0,3 0 0,2 0 0,1 0 0,1 0 0,0 0 0,0 0 0,-5 0 0,-4 0 0</inkml:trace>
  <inkml:trace contextRef="#ctx0" brushRef="#br0" timeOffset="8294.41">1394 0 8192,'1'8'1640,"-1"0"0,2 0 0,0-1 0,0 0 0,0 1 0,1-1 0,-1 0 0,8 13 0,-6-10-553,1 1 0,6 20 1,-2 16-3290,4 26-5841,3 28 266,-9-59 7777,-3 0 0,-1 0 0,-2 0 0,-4 45 0,1 4 0,4-38 2312,0-33-231,-2 0-1,0 1 1,-1 0 0,-3 24 0,2-40-1579,0 0 0,0 0-1,0 0 1,-1-1 0,1 2 0,-1-2-1,-5 7 1,-8 18 790,15-27-1292,0 0 0,0 0 0,0-1 0,0 2 0,0-1 0,-1-1 0,1 1 0,-1-1 0,-1 3 0,3-4 0,-1 1 0,0-1 0,1 0 0,-1 1 0,0-1 0,1 0 0,-1 0 0,0 0 0,1 1 0,-1-1 0,0 0 0,1 0 0,-1 0 0,0 0 0,1 0 0,0 0 0,-1 0 0,0-1 0,1 1 0,-1 0 0,0 0 0,1 0 0,-1-1 0,0 1 0,1 0 0,-1-1 0,0 1 0,1-1 0,-1 1 0,0-1 0,-7-8 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33.220"/>
    </inkml:context>
    <inkml:brush xml:id="br0">
      <inkml:brushProperty name="width" value="0.05" units="cm"/>
      <inkml:brushProperty name="height" value="0.05" units="cm"/>
      <inkml:brushProperty name="color" value="#004F8B"/>
    </inkml:brush>
  </inkml:definitions>
  <inkml:trace contextRef="#ctx0" brushRef="#br0">0 0 8192,'0'87'13267,"0"-41"-9017,0-39-3745,0-12-505,1-2 0,0 2 0,0-1 0,3-8 0,0 3 0</inkml:trace>
  <inkml:trace contextRef="#ctx0" brushRef="#br0" timeOffset="1900.89">34 77 8192,'0'7'4420,"-1"21"5200,1-26-9222,-1 1 0,1-1 0,-1 0 0,1 0 1,-1 0-1,0 1 0,0-1 0,0 0 0,-2 2 1,5-10-399,0-1 0,-1 1 0,0 0 0,0-2 0,-1-6 0,3-9 0,-3 22 0,0-5 0,2-1 0,-1 0 0,1 1 0,3-11 0,-3 22 0,-1-2 0,0 1 0,0 1 0,0-2 0,0 8 0,-1-1 0,1-8 0,-1 1 0,0 0 0,1 0 0,-1-1 0,-1 1 0,1 0 0,0 0 0,-1 0 0,1-1 0,-1 1 0,0 0 0,0-1 0,0 0 0,0 1 0,-1 0 0,-1 2 0,-4-1 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40.265"/>
    </inkml:context>
    <inkml:brush xml:id="br0">
      <inkml:brushProperty name="width" value="0.05" units="cm"/>
      <inkml:brushProperty name="height" value="0.05" units="cm"/>
      <inkml:brushProperty name="color" value="#004F8B"/>
    </inkml:brush>
  </inkml:definitions>
  <inkml:trace contextRef="#ctx0" brushRef="#br0">0 0 8192,'0'0'0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41.078"/>
    </inkml:context>
    <inkml:brush xml:id="br0">
      <inkml:brushProperty name="width" value="0.05" units="cm"/>
      <inkml:brushProperty name="height" value="0.05" units="cm"/>
      <inkml:brushProperty name="color" value="#004F8B"/>
    </inkml:brush>
  </inkml:definitions>
  <inkml:trace contextRef="#ctx0" brushRef="#br0">0 0 8192,'0'0'0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41.497"/>
    </inkml:context>
    <inkml:brush xml:id="br0">
      <inkml:brushProperty name="width" value="0.05" units="cm"/>
      <inkml:brushProperty name="height" value="0.05" units="cm"/>
      <inkml:brushProperty name="color" value="#004F8B"/>
    </inkml:brush>
  </inkml:definitions>
  <inkml:trace contextRef="#ctx0" brushRef="#br0">0 30 8192,'0'-3'18022,"0"-3"-18022,0-4 0,0-1 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41.868"/>
    </inkml:context>
    <inkml:brush xml:id="br0">
      <inkml:brushProperty name="width" value="0.05" units="cm"/>
      <inkml:brushProperty name="height" value="0.05" units="cm"/>
      <inkml:brushProperty name="color" value="#004F8B"/>
    </inkml:brush>
  </inkml:definitions>
  <inkml:trace contextRef="#ctx0" brushRef="#br0">16 685 8192,'0'-3'18022,"0"-6"-18022,0-6 0,0-2 0,0 1 0</inkml:trace>
  <inkml:trace contextRef="#ctx0" brushRef="#br0" timeOffset="267.83">33 445 8192,'0'0'0</inkml:trace>
  <inkml:trace contextRef="#ctx0" brushRef="#br0" timeOffset="665.8099">16 291 8192,'0'-3'18022,"-3"-6"-18022,0-9 0,-1 1 0</inkml:trace>
  <inkml:trace contextRef="#ctx0" brushRef="#br0" timeOffset="1383.45">0 0 8192,'0'0'0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53.743"/>
    </inkml:context>
    <inkml:brush xml:id="br0">
      <inkml:brushProperty name="width" value="0.05" units="cm"/>
      <inkml:brushProperty name="height" value="0.05" units="cm"/>
      <inkml:brushProperty name="color" value="#004F8B"/>
    </inkml:brush>
  </inkml:definitions>
  <inkml:trace contextRef="#ctx0" brushRef="#br0">0 0 13980,'7659'0'0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57.428"/>
    </inkml:context>
    <inkml:brush xml:id="br0">
      <inkml:brushProperty name="width" value="0.05" units="cm"/>
      <inkml:brushProperty name="height" value="0.05" units="cm"/>
      <inkml:brushProperty name="color" value="#004F8B"/>
    </inkml:brush>
  </inkml:definitions>
  <inkml:trace contextRef="#ctx0" brushRef="#br0">1 0 8192,'11'8'3816,"1"0"1,-2 0 0,11 11-1,9 8-1060,-25-23-3732,1-1 1,-1 1 0,11 3-1,-12-5-79,0-1-1,0 1 0,0 0 0,0 0 0,-1 1 1,1-1-1,0 1 0,-2 0 0,8 7 1,-9-9 1834,1 1 0,-2-1 0,1 1 0,1 0 0,-1 0 0,0 0-1,0-1 1,0 1 0,-1 0 0,0 0 0,1 0 0,-1 1 0,1-1 0,-1 0 0,0 4 0,0-4-654,0 0 0,-1 0 0,1 0 0,-1 0-1,1 0 1,0-1 0,-1 1 0,0 0 0,0 0 0,0 0 0,0-1-1,0 1 1,0-1 0,-1 2 0,-6 5-2121,1-1-1,-1-1 1,0 0-1,0 0 1,-11 5 0,-7 5-3721,19-8 5513,0-1 204</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2:59.691"/>
    </inkml:context>
    <inkml:brush xml:id="br0">
      <inkml:brushProperty name="width" value="0.05" units="cm"/>
      <inkml:brushProperty name="height" value="0.05" units="cm"/>
      <inkml:brushProperty name="color" value="#004F8B"/>
    </inkml:brush>
  </inkml:definitions>
  <inkml:trace contextRef="#ctx0" brushRef="#br0">0 139 8192,'0'3'18022,"0"3"-18022,0 8 0,0 6 0,3 6 0,1 4 0,-1 4 0,0 0 0,-1 2 0,-1 0 0,0-4 0,-1-3 0,0-6 0,0-1 0,2-6 0,1-8 0,1-9 0,-1-4 0</inkml:trace>
  <inkml:trace contextRef="#ctx0" brushRef="#br0" timeOffset="1005.94">161 173 8192,'1'0'541,"0"1"0,0-1 0,-1 0 0,1 1 0,0-1 0,2 3 2165,-2-2-2165,-1-1 0,1 1 0,-1 0 0,0-1 0,1 1 0,-1 0 0,1-1 0,-1 1 0,0 1 1,8 19 6082,-8-21-6589,5 19-35,-2 0 0,0 1 0,2 35 0,-7 65 0,1-51 0,1-65 0,-1 19 0,1-22 0,0 0 0,0-1 0,0 2 0,0-1 0,0 0 0,0 0 0,0-1 0,0 1 0,-1 0 0,1 0 0,0-1 0,-1 1 0,1 0 0,0 0 0,-1-1 0,1 1 0,-1-1 0,1 1 0,-2 1 0,0-5 0,-1-4 0</inkml:trace>
  <inkml:trace contextRef="#ctx0" brushRef="#br0" timeOffset="2207.03">49 310 8192,'2'0'18022,"5"0"-18022,3 0 0,3 0 0,1 0 0,2 0 0,0 0 0,2 0 0,-5 0 0</inkml:trace>
  <inkml:trace contextRef="#ctx0" brushRef="#br0" timeOffset="3873.46">371 516 8192,'0'0'439,"-1"0"0,0 1 0,1-1 0,-1 1 0,0-1 0,1 0 1,-1 1-1,0-1 0,1 1 0,-1-1 0,1 1 0,-1-1 0,1 1 0,-1 0 0,1-1 0,-1 1 1,1 0-1,0-1 0,-1 1 0,1 0 0,0 0 0,-1-1 0,1 1 0,0 0 0,0 0 1,0-1-1,0 2 0,-3 27 5117,3-26-5385,-1 8-690,1-7-387,0-1 0,-1 1 0,1 0-1,0 0 1,0 0 0,0 0 0,0 0-1,1 1 1,-1-2 0,1 1 0,0 0-1,0 0 1,0-1 0,1 1 0,2 4-1,-3-6 820,0 0 0,1-1 0,-1 0 0,1 0 0,-1 1 0,1-1 0,0 0 0,-1-1 0,1 1 0,0 0-1,0 0 1,0-1 0,0 1 0,-1-1 0,0 1 0,1-1 0,0 0 0,0 0 0,0 0 0,2 0 0,-1-1-157,0 0 1,0 1-1,0-1 1,1-1-1,-1 1 1,-1 0 0,0-1-1,1 1 1,0-1-1,0 0 1,2-4 0,0 2 731,0-1 0,-1 1 0,0-1 1,0-1-1,4-6 0,2-8 5341,-5 2 4066,-4 15-9802,0 0-1,-1 0 1,0 0 0,0 0 0,1 1 0,-2-1 0,1 0 0,0-1 0,-1 1 0,1 0 0,-1 1 0,0-1 0,1 0-1,-4-4 1,3 5-106,0 1 0,-1-1 0,1 1-1,-1-1 1,0 1 0,1 0-1,-1-2 1,0 2 0,0 0 0,0 0-1,0 0 1,0 1 0,1-1 0,-1 0-1,0 1 1,0-1 0,0 1-1,0 0 1,-1 0 0,-1-1 0,-12 1 13,2 0 0</inkml:trace>
  <inkml:trace contextRef="#ctx0" brushRef="#br0" timeOffset="5920.69">937 258 8192,'6'0'1310,"0"0"1,-1 0 0,1 1-1,-2 0 1,2 1 0,-1-1 0,1 0-1,-1 1 1,7 4 0,-9-5-1053,0 1 1,-1 0 0,1 0-1,-1 0 1,0 1 0,1-1-1,-1 0 1,0 1 0,0-1-1,-1 2 1,1-1 0,-1 0-1,1-1 1,-1 1 0,0 0 0,0 0-1,-1 1 1,2 3 0,-1 5-405,0-1 1,0 0 0,-2 20-1,1 27-919,1-55 969,-1 1 0,1 0 1,0 0-1,0 0 0,0 0 0,1 0 0,-1 0 0,1-1 1,0 1-1,0-1 0,3 4 0,-3-5-408,0 0 1,-1 0-1,1-1 0,0 2 1,0-2-1,0 0 0,0 1 1,0-1-1,0 0 0,1 0 1,-1-1-1,0 1 0,1 0 1,2 0-1,34 1-7089,-36-2 7516,11 0 77</inkml:trace>
  <inkml:trace contextRef="#ctx0" brushRef="#br0" timeOffset="6631.84">905 379 8192,'19'0'18022,"-7"0"-18022,1 3 0,0 0 0,-1 1 0,3-1 0,-1-1 0,2-1 0,-1-1 0,-1 4 0,-4 0 0</inkml:trace>
  <inkml:trace contextRef="#ctx0" brushRef="#br0" timeOffset="8851.16">1277 241 8192,'0'1'771,"0"0"0,0 1 0,0-1 0,-1 0 0,1 0 0,0 0 0,0 0 0,-1 1 0,1-1 0,0 0 0,-1 0 0,1 0 0,-1 0 0,1 0 0,-1 0 0,-1 3 0,-11 21 4144,8-18-4915,-1 4 0,0-2 0,1 1 0,1 2 0,-1-2 0,-3 14 0,7-21 0,1-1 0,-1 1 0,1-1 0,0 1 0,0-1 0,0 1 0,0-1 0,0 1 0,0-1 0,1 1 0,-1 0 0,1 0 0,0-1 0,0 0 0,-1 1 0,2-1 0,-1 0 0,0 0 0,0 1 0,1-1 0,-1 0 0,1 0 0,0 0 0,-1-1 0,0 1 0,1 0 0,0 0 0,4 2 0,-2-1-109,0-1 1,0 0 0,0 1-1,0-2 1,0 1 0,-1 0-1,9 1 1,-11-3 66,0 0-1,0 0 1,0 0 0,0 0-1,1 0 1,-1 0 0,0 0-1,0-1 1,0 1 0,0 0-1,0-1 1,0 1 0,0-1-1,-1 1 1,1-1 0,0 0-1,0 1 1,0-1-1,-1 0 1,0 1 0,1-1-1,0 0 1,-1 0 0,1 0-1,0 0 1,-1 0 0,1 0-1,-1 1 1,0-1 0,1 0-1,-1 0 1,0-1 0,1 1-1,-1 0 1,0 0 0,0-1-1,0-1 1,4-22 172,4-23-154,-6 33-4498,0-1-4228,-2 13 8552,0 1-1,0 0 1,0 0 0,0 0-1,1 0 1,-1-1-1,1 1 1,-1 0 0,1 0-1,0 0 1,0 0 0,0 0-1,0 0 1,2-3 0,-2 5 210,-1 0 0,0 0-1,0-1 1,0 1 0,1 0 0,-1 0 0,0 0 0,1 0 0,-1-1 0,1 1 0,-1 0 0,1 0-1,-1 0 1,1 0 0,-1 0 0,1 0 0,-1 0 0,1 0 0,-1 0 0,0 1 0,1-1 0,-1 0-1,1 0 1,0 1 0,16 14 286,4 16-298,-1 1 0,0 1 0,26 62 0,-42-84 2616,2 15 10915,-6-15-11656,-2 0-1875</inkml:trace>
  <inkml:trace contextRef="#ctx0" brushRef="#br0" timeOffset="10724">1520 258 8192,'1'0'808,"0"0"0,0 0 0,0 0 0,0 0 0,0 0 0,1 1 0,-1-1 0,0 0 0,0 1 0,0-1 0,0 2 0,0-2 0,0 1 0,0-1 0,0 1 0,1 1 0,5 11 3478,3 35-4147,-9-37-372,1-1 0,5 20 0,1 7-4757,5 8-7278,-13-45 12264,0 1-1,0-1 1,0 0-1,0 0 1,0 0-1,0 0 1,0 0-1,0 0 1,0 0-1,0 0 1,0 1-1,1-1 1,-1 0-1,0 0 1,0 0-1,0 0 1,0 0-1,0 0 1,0 0-1,0 0 1,0 0-1,0 0 1,1 0-1,-1 1 1,0-1-1,0 0 1,0 0-1,0 0 1,0 0-1,0 0 1,0 0-1,1 0 1,-1 0-1,0 0 1,0 0-1,0 0 1,0 0-1,0 0 1,0 0-1,1 0 1,-1 0-1,0 0 1,0-1-1,0 1 1,0 0-1,0 0 1,0 0-1,0 0 1,0 0-1,1 0 1,4-9 15,4-18 1454,-8 21-120,3-2-1686,0-1 0,1 0 0,0 1 0,0 1 0,8-12 0,7-1 14673,-19 19-14243,0 0-1,0 1 1,0-1-1,0 0 1,0 1-1,0-1 1,0 1 0,0-1-1,0 1 1,0-1-1,-1 1 1,1 0-1,0 0 1,0-1 0,0 1-1,1 0 1,-1 0-1,0 0 1,0 0-1,0 0 1,0 0-1,0 1 1,1-1 0,0 1-1,0 0-545,0 0-1,0 0 1,-1 0-1,1 1 1,-1-1-1,1 0 1,-1 1-1,0 0 1,1-1-1,-1 1 1,0 0-1,1 3 1,12 36-8277,-10-18 7157,-1 45 439,-4-51 1257,1-2 0,1 1 0,1 1 0,5 24 0,-7-41-101,0 0 1,0 0-1,1 0 1,-1 0-1,0 0 1,0 0-1,0 0 1,0 0-1,0 0 1,0 0-1,0 0 1,0 0-1,0 0 1,0 0-1,0 0 1,0 0-1,0 0 1,0 0-1,0 0 0,1 0 1,-1 0-1,0 0 1,0 0-1,0 0 1,0 0-1,0 0 1,0 0-1,0 0 1,0 0-1,0 0 1,0 0-1,0 0 1,0 0-1,0 0 1,0 0-1,0 0 1,0 0-1,0 0 1,0 1-1,0-1 1,0 0-1,0 0 0,0 0 1,0 0-1,0 0 1,0 0-1,0 0 1,0 0-1,0 0 1,0 0-1,0 0 1,0 0-1,0 0 1,0 0-1,0 1 1,0-1-1,0 0 1,0 0-1,0 0 1,0 0-1,0 0 1,0 0-1,2-9-854,0-18 449,-1 24 1839,3-27 5557,5 1-5053,-7 23-2708,1 0-1,0 0 1,0 1-1,1-2 1,-2 2 0,2 0-1,0 0 1,1 0-1,-1 0 1,1 1 0,6-7-1,10-6 1314,-17 13 585,0 0 1,0 0-1,-1 1 0,1 0 0,0 0 1,1 0-1,5-2 0,-8 5-923,-1-1 0,1 1 0,0 0 0,-1 0 0,0 0 0,0 0 0,1 0 0,0 0 0,-1 0 0,1 1 0,-1-1 0,1 0 0,-1 1 0,1 0 0,-1-1 0,1 1 0,-1 0 0,1 0 0,-1-1 0,0 1 0,1 0 0,-1 0 0,0 1 0,0-1 0,0 0 0,0 0 0,0 0 0,1 4 0,0-1-415,0-1 1,0 1 0,0 0-1,0 0 1,-1-1 0,1 1-1,-1 0 1,0 2 0,0-2-1,0 0 1,0 5-1,-3 53-5205,1-50 3566,1 1 0,0-1 0,2 20-1,1-17-1171</inkml:trace>
  <inkml:trace contextRef="#ctx0" brushRef="#br0" timeOffset="11345.73">2069 413 8192,'0'3'18022,"0"3"-18022,0 4 0,0 4 0,0 2 0,0 1 0,0 0 0,0 1 0,0 0 0,0 0 0,0-1 0,3-2 0,0-2 0,3 1 0,1-3 0</inkml:trace>
  <inkml:trace contextRef="#ctx0" brushRef="#br0" timeOffset="11824.79">2102 139 8192,'0'0'0</inkml:trace>
  <inkml:trace contextRef="#ctx0" brushRef="#br0" timeOffset="13244.9499">2134 155 8192,'-3'4'18022,"-1"3"-18022,0 3 0,-1 0 0,-3 0 0,-1-4 0</inkml:trace>
  <inkml:trace contextRef="#ctx0" brushRef="#br0" timeOffset="15280.2">2263 413 8192,'23'1'5794,"-15"0"-4346,0-1 1,0 0-1,-1 0 1,1-1-1,15-3 0,-22 4-1326,0-1 0,1 0 0,0 0 0,0 0 0,-1 0 0,1 0 0,0 0 0,-1 0 0,1 0 0,-1-2 0,1 2 0,-1-1 0,0 1 0,1-1 0,-1 1 0,0-1 0,0 0 0,0 1 0,0-1 0,-1 0 0,1 0 0,0 0 0,-1 0 0,1 0 0,-1 0 0,0 0 0,0 0 0,0-3 0,0-15-1997,0 16 686,0 1-1,-1-1 1,0-1 0,0 1-1,-2-7 1,2 10 792,0 0 1,1-1-1,-1 1 1,0 0-1,0 0 1,1 0-1,-1-1 1,0 1-1,0 0 1,0 0-1,0 0 1,0 1-1,-1-1 1,1-1-1,0 1 1,0 1 0,-3-2-1,3 2 241,-1-1 0,2 1-1,-2 0 1,0 0 0,1 0 0,-1 0 0,0 0 0,1 0-1,-1 0 1,1 1 0,-4 0 0,3 0 156,0-1 0,0 1 0,1 1 0,-1-1 0,0 1 0,0-1 0,1 0 0,-1 1 0,1-1 0,0 1 0,-1-1 0,1 1 0,0 0 0,0-1 0,-1 1 0,1 0 0,0 0 0,1 0 0,-2 2 0,-2 8 0,1-1 0,-3 19 0,-3 11 0,4-30 768,2 1 1,-1-2 0,1 1 0,1 1-1,0 0 1,1-1 0,0 1-1,0 0 1,1-1 0,1 1-1,0 0 1,4 16 0,-5-26-289,1 0-1,0 0 1,0-1 0,0 1 0,1 0-1,-1 0 1,0 0 0,4 2 0,-1 1-1014,-1-1 1,2-1-1,0 0 0,0 0 1,7 4-1,-1-3-1991,0 1 0,1-1 0,18 4 0,-25-7 2364,22 3-968,-26-4 1235,0 0 0,0 0 0,-1 0 1,1 0-1,0 0 0,0 0 0,0 0 0,-1 0 0,1 0 0,0-1 0,-1 1 0,0 0 1,1-1-1,0 1 0,0 0 0,-1-1 0,1 1 0,0-1 0,-1 1 0,1-1 0,-1 1 1,1-1-1,0 1 0,-1-1 0,1 0 0,-1 1 0,0-1 0,1-1 0,1-6 454</inkml:trace>
  <inkml:trace contextRef="#ctx0" brushRef="#br0" timeOffset="16284.76">2635 1 8192,'0'85'15948,"0"-55"-13874,1 20-2693,-3-2 0,-1 1 0,-14 76 0,14-107 918,1-1 0,-1 21 0,2-20 227,0-1 0,-4 18 1,4-33-527,1 0 0,-1 0 0,1 1 0,-1-1 0,0 0 0,0 0 0,0 0 0,0 0 0,-2 2 0,3-4 0,-1 0 0,1 1 0,0-1 0,-1 0 0,1 1 0,0-1 0,0 0 0,-1 0 0,0 1 0,1-1 0,-1 0 0,1 0 0,-1 0 0,1 0 0,-1 0 0,1 0 0,-1 0 0,1 0 0,-1 0 0,0 0 0,1 0 0,-1 0 0,1 0 0,-1 0 0,1-1 0,-1 1 0,1 0 0,-1 0 0,1-1 0,-1 1 0,1 0 0,-1-1 0,1 1 0,-1 0 0,1-1 0,0 1 0,-1-1 0,-6-5 0</inkml:trace>
  <inkml:trace contextRef="#ctx0" brushRef="#br0" timeOffset="17034.4">2554 361 8192,'0'-3'18022,"2"-1"-18022,5 1 0,3 0 0,3 1 0,1 0 0,3 2 0,-1-1 0,1 1 0,-1 0 0,-1 3 0,-6 1 0</inkml:trace>
  <inkml:trace contextRef="#ctx0" brushRef="#br0" timeOffset="19066.54">2925 344 8192,'-26'7'14272,"6"-1"-10522,15-5-4099,0 0 0,0 1 1,0-1-1,1 1 0,-1 1 0,-8 3 1,8-2-382,1-1 0,0 0 0,0 1 1,1 0-1,-1 0 0,0 0 0,1 1 0,-1 0 0,1-1 1,1 1-1,-1 0 0,1 0 0,0 0 0,0 1 1,1-1-1,-1 0 0,0 6 0,-1 3 119,1-1 0,1-1 0,0 2 0,2 22 0,0-29 672,0 0 0,0 0 0,0 2 0,1-2 0,0 0 0,1 0 0,-1-1 1,0 2-1,7 9 0,2-9 1813,-10-7-1589,-1-1 1,1-1-1,-1 1 1,1 0-1,0 0 1,-1 0-1,1 0 1,-1 0-1,1 0 1,0-1-1,-1 1 1,1 0-1,-1-1 1,1 1-1,-1 0 0,1-1 1,-1 1-1,1 0 1,-1-1-1,0 1 1,1-1-1,-1 1 1,0-1-1,0 0 1,10-18 6850,-6 6-5261,9-25-1875,14-79 0,-27 117-56,0-1 1,0 0 0,0 0 0,0 0-1,0 0 1,0 0 0,0 1 0,1-1-1,-1 0 1,0 0 0,1-1 0,-1 2-1,0-1 1,1 0 0,-1 0 0,1 1-1,-1-1 1,1 0 0,-1 1 0,1-1 0,0 0-1,0 1-74,-1 0-1,1 1 1,-1-1-1,1 0 0,-1 0 1,1 1-1,-1-1 1,1 0-1,-1 1 0,1-1 1,-1 0-1,0 1 1,0-1-1,0 1 1,1-1-1,-1 1 0,0-1 1,1 0-1,-1 1 1,0 1-1,1-1 1,14 38-5948,-7-8 895,3 10 2301,-8-33 2991,0 0 0,0-1 0,0 2 0,1-2 0,0 1 0,1-1-1,0 0 1,-1 0 0,12 11 0,-1-3 11064,-15-13-9669,3 3 0,-2 5 1457,-2-2-2961</inkml:trace>
  <inkml:trace contextRef="#ctx0" brushRef="#br0" timeOffset="20973.19">3088 327 8192,'-5'114'14771,"-4"-38"-11520,6-37-3251,3-24 0,1-14 0,1-5 0,2-9 0,2 1 0,0-1 0,-1 2 0,2 0 0,0-1 0,1 1 0,0 1 0,0-1 0,1 1 0,1 1 0,0 1 0,-1-2 0,20-10 0,-28 19-12,0 1 0,1-1 0,-1 0 0,1 0 0,-1 0 1,0 1-1,1-1 0,0 1 0,-1-2 0,1 2 0,-1-1 1,1 1-1,-1 0 0,1 0 0,0 0 0,-1 0 0,1 0 1,-1 0-1,1 1 0,-1-1 0,0 0 0,1 2 0,-1-2 1,1 1-1,-1 0 0,1-1 0,-1 1 0,0 0 0,1 0 1,-1 0-1,0 0 0,1 0 0,-1 0 0,0 0 0,0 0 1,0 1-1,0-1 0,0 0 0,0 1 0,-1-1 1,1 1-1,0-1 0,-1 0 0,1 1 0,-1 0 0,1 2 1,2 9-489,-2 0 0,1 0 0,0 0 0,-2 22 0,0-29 105,-1 48-10261,1-44 7858,0-9 1977,0-3 525,1-7 296,1-2 0,0 1 0,0 1 0,1-1 0,0 0 0,1 1 0,0 0 0,0 0 0,9-14 0,8-7 0,31-36 0,-20 27 0,-29 35 0,1 1 0,-1 0 0,1-1 0,-1 1 0,1 0 0,-1 1 0,1-1 0,1 1 0,-1 0 0,0 0 0,1 1 0,-1-1 0,1 1 0,-2 0 0,11 0 0,2 0 0,-1 0 0,1 2 0,19 2 0,-33-3 134,0 1 0,-1-1-1,2 1 1,-1-1 0,0 1 0,0 0 0,0 0 0,0 0 0,0 0 0,0 0-1,0 0 1,-1 0 0,4 3 0,-3-1 376,0-1 0,0 1-1,0 1 1,-1-1 0,0 0 0,0 0-1,1 0 1,-1 0 0,0 0 0,0 0-1,-1 0 1,1 0 0,0 8 0,-1-2 917,0 0 0,0 0 1,-1 1-1,-3 11 0,-4 13 448,-18 37-1875,10-20 0,4-19 0,2-16 0,9-14 0,6-8 0,3-2 0</inkml:trace>
  <inkml:trace contextRef="#ctx0" brushRef="#br0" timeOffset="23063.64">3799 464 8192,'26'-4'15027,"-5"-6"-10415,-17 8-4920,0-1 0,-1 0-1,0 0 1,0 0 0,0-2 0,0 2 0,0-1 0,-2 0 0,2 1 0,-1-1 0,0 0 0,0 0 0,-1-2 0,3-6 0,-4 11 139,1 0 1,-1 0-1,0 1 1,0-1 0,0 0-1,0 1 1,0-1-1,0 0 1,0 0-1,0 1 1,0-1-1,0 0 1,0 0-1,0 1 1,0-1-1,-1 0 1,1 0-1,0 1 1,0-1-1,-1 0 1,1 1-1,-1-1 1,1 1-1,0-1 1,-1 0 0,1 1-1,-2-1 1,1 0-228,-1-1 0,1 1 0,-1 1 0,1-1 0,-1 0 0,1 1 0,0 0 0,-1-1 0,0 1 0,0 0 0,-2 0 0,-6 0-984,1 0-1,0 1 1,-12 4-1,19-4 1354,-1-1 26,-15 4-40,0 1 0,-20 7 0,33-11 82,1 1 1,-1 0-1,1 0 0,0 0 0,-1 2 1,2-2-1,0 1 0,-1 0 0,0 0 1,1 1-1,-1-1 0,1 1 0,0 0 1,-3 6-1,2-4-9,2-1 0,-2 0 0,0 0 0,0-1 0,-7 8 0,7-8-45,0-1 1,2 1-1,-2-1 0,1 1 0,0 1 0,0-1 1,1 1-1,-1 0 0,-2 5 0,1 0 1091,1 2 1,1-1-1,-1 1 0,1 0 1,0-1-1,1 22 0,1-30-1052,0-1-1,1 1 1,-1 0-1,1 0 0,0 0 1,0 0-1,0 1 1,0-2-1,0 1 1,0-1-1,0 1 0,1-1 1,1 3-1,0-2-240,-1-1 1,1 0-1,-1 0 0,1 0 0,0-1 0,0 1 0,0 1 1,0-2-1,-1 0 0,1 0 0,0 0 0,0 0 0,0 0 1,4 0-1,13 1 10319,1-1-6250,0-2-5015,0 0-3778,9 0-6630,-26 1 10316,-3 0 1234,1-1 1,-1 1-1,1 0 1,0 0 0,-1 0-1,1 0 1,0 0-1,-1 0 1,1 1-1,0-1 1,-1 0-1,1 1 1,-1 0-1,3 0 1,-5 3 18</inkml:trace>
  <inkml:trace contextRef="#ctx0" brushRef="#br0" timeOffset="24691.42">3718 429 8192,'2'0'18022,"5"0"-18022,3 0 0,2 0 0,3 0 0,1 0 0,1 0 0,-1 0 0,1 0 0,-6 0 0,-7 7 0,-10 9 0,-9 12 0,-3 1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4:45.118"/>
    </inkml:context>
    <inkml:brush xml:id="br0">
      <inkml:brushProperty name="width" value="0.035" units="cm"/>
      <inkml:brushProperty name="height" value="0.035" units="cm"/>
    </inkml:brush>
  </inkml:definitions>
  <inkml:trace contextRef="#ctx0" brushRef="#br0">90 1 24575,'0'28'0,"-3"85"0,1-96 0,0 0 0,-1 0 0,-1-1 0,-10 28 0,-2-1 0,2 1 0,-14 68 0,26-105 103,1-10-1571,1-7-5358</inkml:trace>
  <inkml:trace contextRef="#ctx0" brushRef="#br0" timeOffset="1243.9">126 94 24575,'2'0'0,"0"1"0,0-1 0,0 0 0,-1 1 0,1 0 0,0-1 0,0 1 0,0 0 0,-1 0 0,1 0 0,-1 0 0,1 0 0,-1 1 0,1 0 0,-1-1 0,1 1 0,-1-1 0,0 1 0,0-1 0,0 1 0,0-1 0,0 1 0,1 2 0,1 4 0,-1-2 0,1 2 0,-1-2 0,0 1 0,0 9 0,2 25 12,-3 0-1,-2 43 0,-1-13-1410,2-55-5427</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3:55.172"/>
    </inkml:context>
    <inkml:brush xml:id="br0">
      <inkml:brushProperty name="width" value="0.05" units="cm"/>
      <inkml:brushProperty name="height" value="0.05" units="cm"/>
      <inkml:brushProperty name="color" value="#66CC00"/>
    </inkml:brush>
  </inkml:definitions>
  <inkml:trace contextRef="#ctx0" brushRef="#br0">1 0 8192,'0'0'0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4:02.477"/>
    </inkml:context>
    <inkml:brush xml:id="br0">
      <inkml:brushProperty name="width" value="0.05" units="cm"/>
      <inkml:brushProperty name="height" value="0.05" units="cm"/>
      <inkml:brushProperty name="color" value="#66CC00"/>
    </inkml:brush>
  </inkml:definitions>
  <inkml:trace contextRef="#ctx0" brushRef="#br0">1 121 8192,'0'7'2708,"1"0"-1,0 1 1,1-1 0,2 9 0,3 25 1775,-5-22-4765,-1-28-410,4-28-810,-2 25 1255,6-7-6259,0-4-1377,-6 3 21991,-6 16-11104</inkml:trace>
  <inkml:trace contextRef="#ctx0" brushRef="#br0" timeOffset="9734.91">127 259 8192,'36'-2'6653,"69"-13"1,-68 7-4297,61-2 1,-90 10-2358,1 0 0,-1 0 0,0-2 0,0 1 0,0-1 0,8-2 0,-16 3 0,0 1 0,0 0 0,0 0 0,0 0 0,0 0 0,0 0 0,0 0 0,0 0 0,0 0 0,0 0 0,0 0 0,-1 0 0,1 0 0,0 0 0,0 0 0,0 0 0,0 0 0,0 0 0,0 0 0,0 0 0,0 0 0,0 0 0,0 0 0,0-1 0,0 1 0,0 0 0,0 0 0,0 0 0,0 0 0,0 0 0,0 0 0,0 0 0,0 0 0,0 0 0,0 0 0,0 0 0,0 0 0,0 0 0,0 0 0,0 0 0,0 0 0,0-1 0,0 1 0,0 0 0,1 0 0,-1 0 0,0 0 0,0 0 0,0 0 0,0 0 0,0 0 0,0 0 0,0 0 0,0 0 0,0 0 0,0 0 0,0 0 0,0 0 0,0 0 0,0 0 0,0 0 0,0 0 0,0 0 0,0 0 0,1 0 0,-8-3 0,-12 0 0,-158-22-5213,-6-1-4657,232 28 8228,73-6 0,-60-2 6718,-3-1 7164,-110-19-11189,40 23-1051,0 1 0,-20-2 0,21 4 0,1-1 0,-1 0 0,1-1 0,-12-3 0,18 1 70,10 2-1,12-1-768,15 7-3838,50 10-1,-50-8 344,68 7 14523,-102-12-9833,1 0-363,-1-1 0,0 1 0,0-1 0,0 1 0,0-1 0,0 1 0,0-1 0,0 1 0,1-1 0,-1 1 0,0-1 0,0 1 0,1-1 0,-1 1 0,0-1 0,1 0-1,-1 1 1,0-1 0,1 1 0,-1-1 0,1 0 0,-1 0 0,1 1 0,-1-1 0,0 0 0,1 0 0,0 2 0,15 6-754,-14-7 523,48 18-1777,-22-11-1508,1-2 0,1-1 1,33 2-1,-1-6 767,-371-3 2616,326 2 267,25 1 5107,-1-3 1,45-8-1,-43 0-3742,19-8-3507,118-25-11656,-102 27 10915,-33 5 6394,21-2 6903,-97 15-8232,-24-3-8060,11 0-2187,64 8 4578,29 16 2889,-41-19 383,125 51-52,-119-49 1874,0 5 5263,-13-11-6931,-1 0 1,0 0-1,0 1 1,1-1-1,-1 0 1,0 1-1,0-1 1,0 0-1,0 1 1,0-1-1,0 0 1,0 1-1,0-1 1,0 0-1,0 1 1,0-1-1,0 1 1,0-1-1,0 0 1,0 1-1,0-1 1,0 0-1,0 1 1,0-1-1,0 0 1,0 1-1,-1-1 1,1 0-1,0 1 1,-16 12 2609,2-7-3078,0 0 1,-2 0-1,1-2 0,-23 4 1,-65 4-2382,92-11 2324,-56 1-13433,131-2 13905,81-5 990,-128 1-929,-1 1 1,1 0-1,-1-2 0,0 0 1,-1-1-1,27-15 0,-31 15 2185,0 1 0,18-5-1,-20 8-792,0-1 0,-1-2 0,1 2 0,13-9 0,-22 9-1606,-7 2 0,-8 1 0,-62 13-1312,-38 5-173,-111-16 4282,289-6-5670,50-14-6533,-19 2 4684,-45 10 4423,117-19-423,-173 31 2498,-28 19 4972,33-22-6160,0-1 0,-1-1-1,1 1 1,0 0 0,0 1 0,0-1-1,1 0 1,-1 1 0,1-1 0,-1 1 0,-2 6-1,4-9-566,0 1 0,0-1 0,0 1 0,0 0 0,0-1 0,0 1 0,0-1 0,0 1 0,0 0 0,0-1 0,0 1 0,0-1 0,1 1 0,-1 0 0,0-1 0,0 1 0,1-1 0,-1 1 0,0-1 0,1 1 0,-1-1 0,1 1 0,-1-1 0,0 1 0,1-1 0,0 1 0,18 7-3540,-15-8 2416,2 1 0,-1-1 0,-1-1 0,1 1 0,9-2 0,-5-5 2704,-15 2 1994,-16 0 2343,5 5-7348,1 1 0,0 1 0,0 0 0,1 2 0,-27 9 0,-22 4-5202,58-16 6287,-12 3-24,0-1 0,-1-1 0,0 0 1,-36-3-1,42-4 1178,13-2 1367,17-9 4533,-7 5-1465,-10 11-5190,1 0-1,-1-1 1,0 1-1,0 0 1,0-1-1,0 1 1,0 0-1,0-1 1,0 1 0,0 0-1,0 0 1,0-1-1,0 1 1,0 0-1,0-1 1,0 1-1,0 0 1,0-1 0,0 1-1,0 0 1,-1 0-1,1-1 1,0 1-1,0 0 1,0 0 0,0-1-1,0 1 1,-1 0-1,1 0 1,0-1-1,0 1 1,-1 0-1,1 0 1,0 0 0,0 0-1,-1-1 1,1 1-1,0 0 1,0 0-1,-1 0 1,1 0-1,0 0 1,-1 0 0,1 0-1,0 0 1,-1 0-1,1 0 1,0 0-1,0 0 1,-1 0 0,-17-3-811,18 3 726,-39 0-1229,-64 9 0,58-4 2250,45-5-974,0 0-1,0 0 1,-1 2 0,1-2 0,0 0 0,0 0 0,-1 0-1,1 0 1,0 0 0,-1 0 0,1 0 0,0 0 0,0 0 0,-1 0-1,1 0 1,0 0 0,0 0 0,0 0 0,0 0 0,0 0 0,-1-2-1,1 2 1,0 0 0,0 0 0,-1 0 0,1 0 0,0 0 0,0-1-1,0 1 1,-1 0 0,1 0 0,0 0 0,0-1 0,0 1-1,0 0 1,-1 0 0,1-1 0,0 1 0,0 0 0,0-1 0,6-9 331,16-11-734,-7 9 367,-15 12 0,0 0 0,1 0 0,-1 0 0,0 0 0,0-1 0,0 1 0,0 0 0,0 0 0,0 0 0,0 0 0,0 0 0,0 0 0,0-2 0,0 2 0,0 0 0,0 0 0,0 0 0,0 0 0,0 0 0,0-1 0,0 1 0,0 0 0,0 0 0,0 0 0,0 0 0,0 0 0,0 0 0,0-1 0,0 1 0,0 0 0,0 0 0,0 0 0,0 0 0,0 0 0,0 0 0,-1 0 0,1-1 0,0 1 0,0 0 0,0 0 0,0 0 0,0 0 0,0 0 0,0 0 0,-1 0 0,1 0 0,0 0 0,0 0 0,0 0 0,0 0 0,0 0 0,0 0 0,-1 0 0,-33 1 0,-338 21-14666,414-25 20600,58-10 1,-69 7-5815,-15 4 906,28-8 1,-78 8-2879,-27 3-2946,21-1 4497,17 0 7380,78 0-10690,28 0-6272,-32 0 5851,-85 0 4114,1-2 1,-1-2-1,1-2 1,0 0-1,-53-20 1,77 23 1059,-1 0 0,1 1-1,-1 1 1,0 0 0,0 0 0,0 1 0,-14 1 0,3 2 1655,-2 1 0,-24 7 1,22-4-2798,-1-2 0,1-1 0,-1-2 0,-37-1 0,122 5-556,-1 4 0,90 25 1,-27-6-575,-98-24 1737,38 0 1,-40-5-1360,-2 2 1,37 7 0,-25-1-3400,0-3-1,52 3 1,66-7 2580,-65-3 5680,-61 1 948,38-8 0,-14 1-1419,-40 7-3638,51-7 0,-53 7 0,1-1 0,1 0 0,-2 0 0,1 0 0,0-2 0,-1 2 0,6-5 0,-10 7-13,0-1-1,0 1 1,-1-1 0,0 1 0,1-1 0,0 0 0,-1 1 0,1-1 0,0 0 0,-1 1 0,1-1 0,-1 0 0,1 0 0,-1 0 0,1 1-1,-1-1 1,1 0 0,-1 0 0,0-1 0,0 1 0,1 0 0,-1-1 0,0 1-21,-1 1-1,1-1 1,0 0-1,-1 0 1,1 1-1,-1-1 1,1 0 0,-1 1-1,1-1 1,-1 0-1,1 1 1,-1-1-1,0 1 1,1-1 0,-1 1-1,0-1 1,1 1-1,0 0 1,-2-1-1,-6-2-279,0 0-1,1 0 0,-15-2 0,18 4 262,-55-7-2016,-81 6-9098,73 3 8683,37 1 2484,1 1 0,-35 9 0,-20 2 0,18-5 0,-68 4 0,-206-14 10595,316 1-13511,18 0-2130,23 0 2413,107-1 2633,138 3 0,-147 6 0,68 2 0,-125-9 0,69-3 0,-72-7 4013,-36 5-441,36-1 0,-26 5-1856,2-2 1,-3-1-1,35-8 0,-108 12-4513,23 4 2238</inkml:trace>
  <inkml:trace contextRef="#ctx0" brushRef="#br0" timeOffset="19203.91">693 173 8192,'-22'0'4534,"-66"-1"5009,67-1-8228,0 0 0,-22-7 0,122-2-1811,-17 5-1695,111-18-10727,-99 4 10501,-60 16 2360,3-3 14,-34 5 638,-2 2-431,-33 1-329,0-2 1,-1-2-1,-54-13 0,68 8 2150,-19 0 5467,3 1-634,20 0-5051,39 10-1767,3 1 0,-1 1 0,1-1 0,9 4 0,8-3-275,-2-1 0,2-1 0,0-2 1,-1 0-1,27-4 0,7 1-552,463 2 3303,-653 9-2757,36 0-1822,139-23-7102,11-5 2772,-21 12 6841,0 2 0,45-3 0,30-3 1164,-75 7 2990,0 2-1,39 2 0,-37 0-3019,31-1-2070,81-14 1,-169 16-3319,-13 3-6098,12 4 6767,-34 17 4515,-61 28 7882,111-48-7333,8-2-329,16 1 680,32-4-491,-42 0-1713,32 0-34,-14 0 0,1 0 0,-2-2 0,34-6 0,-52 7 0,8-3 0,-12 2 0,-8 1 0,-4 1-706,-1 1 0,0 2 1,0-1-1,1 0 0,-1 1 1,1 1-1,0 0 0,-13 7 0,-83 52-7144,82-45 4851,16-11 2238,-13 8 15719,22-15-14878,0 0 0,-1 0 0,1 0 0,0 0 0,0 0 0,-1 0-1,1 0 1,0 0 0,-1 0 0,1 1 0,0-1 0,0 0 0,0 0 0,-1 0 0,1 0 0,0 1 0,0-1 0,-1 0 0,1 0 0,0 0-1,0 1 1,0-1 0,0 0 0,0 0 0,0 1 0,0-1 0,0 0 0,0 0 0,0 1 0,0-1 0,0 0 0,0 0 0,0 1 0,0-1 0,9 1 430,19-6-1374,66-38-5692,-54 24 1614,68-22-1,-101 39 4840,2-1-12,-1 0 0,0 1 1,0 0-1,1 1 0,-1 0 0,1 1 1,12 1-1,-21-1 115,0 0 0,1 0 0,-1 0 0,0 0 0,0 0 0,1 0 0,-1 0 0,0 0 0,1 0 0,-1 0 0,0 0 0,0 0 0,1 0 0,-1 0 0,0 1 0,0-1 0,1 0 0,-1 0 0,0 0 0,0 0 0,0 1 0,1-1 0,-1 0 0,0 0 0,0 1 0,0-1 0,0 0 0,1 0 0,-1 1 0,0-1 0,0 0 0,0 0 0,0 1 0,0-1 0,0 1 0,-7 9 0,-13 4 0,-120 50 0,68-35 0,57-19 0,15-9 0,0-1 0,0 0 0,0 0 0,0 0 0,0 0 0,0 0 0,0 1 0,0-1 0,0 0 0,0 0 0,0 0 0,0 0 0,0 1 0,0-1 0,0 0 0,0 0 0,0 0 0,0 0 0,0 0 0,1 1 0,-1-1 0,0 0 0,0 0 0,0 0 0,0 0 0,0 0 0,0 0 0,0 0 0,0 1 0,1-1 0,-1 0 0,0 0 0,0 0 0,0 0 0,0 0 0,0 0 0,1 0 0,-1 0 0,0 0 0,0 0 0,0 0 0,0 0 0,0 0 0,0 0 0,0 0 0,0 0 0,0 0 0,0 0 0,33 2 0,-1-1 1778,60 9 0,-40 1 3953,78 28 0,-125-37-3877,-6 1-704,-14-1-399,-22-2-1502,17 0 751,11 1 0,-1-1 0,1 0 0,-1-1 0,1 0 0,0-2 0,0 1 0,-14-4 0,23 6 1,0 0 1,-1 0 0,1-1 0,0 1 0,-1 0 0,1 0 0,-1 0 0,1 0-1,0 0 1,-1 0 0,1 0 0,0-1 0,-1 1 0,1 0 0,0 0 0,0 0-1,-1-1 1,1 1 0,0 0 0,0 0 0,-1-1 0,1 1 0,0 0 0,0-1-1,0 1 1,-1 0 0,1-1 0,0 1 0,0 0 0,0-1 0,0 1 0,0 0-1,0-1 1,0 1 0,0 0 0,0-1 0,0 1 0,0-1 0,0 1 0,0 0-1,0-1 1,0 1 0,0 0 0,0-1 0,0 1 0,0 0 0,1-1 0,-1 1-1,0 0 1,0-1 0,0 1 0,1 0 0,-1 0 0,0-2 0,0 2-1,1 0 1,-1 0 0,0-1 0,0 1 0,1 0 0,-1 0 0,1-1 0,25-12-300,-21 11-18,128-53-222,-105 45-4142,1 0-4625,-45 8 5653,-26 0 4301,-144 4-649,213 0 2536,-18-1-210,2-1 0,-2 0 0,1 0 0,-1-1-1,20-4 1,-27 0-922,-7 0-918,-16-4-777,17 8 223,2 0 68,0 0 0,0 0 0,1 0 0,-1 0 0,0-1 0,0 1 0,0-1 0,0 1 0,1-1 0,-3-2 0,3 4 0,1 0 0,0-1 0,0 1 0,0-1 0,-1 1 0,1 0 0,0-1 0,0 1 0,0-1 0,0 1 0,0 0 0,0-1 0,0 1 0,0-1 0,0 1 0,0 0 0,0-1 0,0 1 0,0-1 0,0 1 0,1 0 0,-1-1 0,0 0 0,14-11 0,2 3-932,1 2 0,0-1-1,34-7 1,13 1-350,-23 7 3185,-39 7-1799,-103 1 563,43-2 789,-44 1-575,187 0-7760,-59 0 2760,-27 0 4269,1 0 1,-1 0-1,1 0 1,-1 0 0,1 0-1,0 0 1,0 0 0,-1 0-1,1 0 1,-1 0 0,1 0-1,0 0 1,-1 0 0,1 1-1,-1-1 1,1 0 0,-1 0-1,1 0 1,0 1-1,-1-1 1,1 0 0,0 1-1,-1-1 1,1 0 0,0 1-1,-1-1 1,1 0 0,0 1-1,-1 0 1,6 11 3967,7 2-5464,21 3-14758,1-13 21123,-2 0 1038,-11 2-6809,-8 0-921,-10-5 1101,1 0 0,-1 0 0,1 0 1,-2 0-1,2 1 0,-1 0 0,0 0 0,0 0 0,0 0 0,-1 0 1,4 3-1,-6-5 608,0 1 1,0-1-1,0 2 0,0-2 1,1 0-1,-1 1 0,0-1 1,0 0-1,0 1 1,-1-1-1,1 0 0,0 1 1,0-1-1,0 0 0,0 1 1,0-1-1,0 0 1,0 1-1,-1-1 0,1 0 1,0 1-1,0-1 0,0 0 1,-1 0-1,1 1 1,0-1-1,0 0 0,-1 0 1,1 0-1,0 1 0,0-1 1,-1 0-1,1 0 1,0 0-1,-1 0 0,1 1 1,0-1-1,-1 0 0,1 0 1,0 0-1,-1 0 1,1 0-1,0 0 0,0 0 1,0 0-1,-1 0 1,0 0-1,-18 2 1098,18-2-1218,-82 0-1228,56-1 941,0 1 0,0 2 0,-41 7 0,15 0 2476,-73-9 10084,58-2-8663,10 3-2728,-7 0-6604,2-3-4552,42-1 9891,1-2 0,0 1 1,1-2-1,-21-9 1,-30-8 345,-12 3 121,-90-11 0,129 24 1430,28 4-747,-29-2 0,-226 5 15020,123 0-16740,124 4-1914,19-3 1799,1 1 0,-1 0 0,1 0 0,0 1 0,0-1 0,0 0 0,0 2 0,0-1 0,0 0 0,-1 3 0,-11 10-687,12-13 2565,0 0 1,-1 0 0,0 0-1,-1-1 1,2 0 0,-1 1-1,-1-1 1,1 0 0,-7 1-1,-42 6 9198,39-7-9092,12-2-798,1 1 0,-1-1 0,1 0 0,-1 1 0,1-1 0,0 1 1,0 0-1,-1-1 0,1 1 0,0 1 0,-1-1 0,1 0 0,0 0 0,0 0 1,0 0-1,-1 0 0,1 0 0,0 0 0,0 1 0,1-1 0,-2 3 1,1-1-453,0 1 1,0 0 0,0 0 0,0 0 0,0-1-1,1 1 1,0 0 0,0 4 0,6-35-14848,0 10 15513,2 1-1,15-30 0,-46 77 58,12-19-505,1 2 0,0-1 0,-14 28 0,13-12 200,10-23 0,0 0 0,-1-1 0,-1 1 0,1-1 0,-1 0 0,0 1 0,-3 4 0,2-7 0</inkml:trace>
  <inkml:trace contextRef="#ctx0" brushRef="#br0" timeOffset="21400.56">96 121 8192,'-4'14'13636,"1"-7"-9250,-3 25-4386,2-11 0,4-43 0,-1-8 0,0 18 0,1 1 0,0-2 0,1 2 0,0-1 0,-1 1 0,7-20 0,-7 30 0,0 1 0,0-1 0,0 0 0,0 1 0,1-2 0,-1 1 0,0 1 0,0-1 0,1 1 0,-1-1 0,0 0 0,1 1 0,-1-1 0,1 1 0,-1-1 0,1 1 0,-1 0 0,1-1 0,-1 1 0,1-1 0,-1 1 0,1 0 0,0-1 0,0 1 0,-1 1 0,1-1 0,-1 0 0,0 1 0,0-1 0,1 0 0,-1 1 0,0-1 0,1 1 0,-1-1 0,0 1 0,1-1 0,-1 0 0,0 1 0,0 0 0,1-1 0,-1 1 0,0-1 0,0 1 0,0 1 0,6 35 0,-10-2-1916,-7 18-5248,-1 7-245,11-57 6463,1-5 359,0-14 203,5-22 768,-2 25-384,1 1 0,0 0 0,0 0 0,10-16 0,-13 25 0,1-2 0,0 2 0,0 0 0,0 0 0,1 0 0,-1 0 0,1 0 0,-1 1 0,1-2 0,0 2 0,0 0 0,1 0 0,-1 0 0,0 0 0,0 1 0,1-1 0,-1 1 0,5-2 0,-7 3 0,0 0 0,0 0 0,0 1 0,0-1 0,0 0 0,0 0 0,0 0 0,0 1 0,-1-1 0,1 1 0,0-1 0,0 0 0,0 1 0,-1-1 0,1 1 0,0 0 0,-1-1 0,0 1 0,1 0 0,-1-1 0,1 1 0,-1 0 0,1 0 0,-1-1 0,1 1 0,-1 0 0,0 0 0,1 1 0,8 32 0,-8-30 0,1 35 4688,3 2 5642,-4-41-10309,-1 0 0,1-1 1,-1 1-1,1 0 0,-1-1 0,1 1 1,-1 0-1,1-1 0,-1 1 0,0 0 1,1-1-1,-1 1 0,0-1 0,1 1 1,-1-1-1,0 1 0,1 0 0,-1-1 1,0 1-1,0-1 0,0 0 0,0 1 1,1-1-1,-1 1 0,0-1 0,0 0 8,0 1 0,0 0 0,1 0-1,-1 0 1,0-1 0,0 1 0,0 0 0,0 0-1,0-1 1,1 1 0,-1 0 0,0 0-1,0-1 1,0 1 0,0 0 0,0-1-1,0 1 1,0 0 0,0 0 0,0-2-1,0 2 1,0 0 0,0 0 0,0-1 0,0 1-1,0 0 1,0-1 0,0 1 0,0 0-1,-1 0 1,1-1 0,0 1 0,0 0-1,0 0 1,0-1 0,0 1 0,-1 0-1,1 0 1,0 0 0,0-1 0,-1 1 0,1 0-1,0 0 1,0 0 0,0 0 0,-1 0-1,1-1 1,0 1 0,-1 0 0,1 0-1,0 0 1,0 0 0,-1 0 0,1 0-1,0 0 1,0 0 0,-1 0 0,1 0 0,0 0-1,-1 0 1,1 0 0,0 0 0,0 0-1,-1 1 1,1-1 0,0 0 0,-1 0-1,-18 13-2340,9-3 3250,-1 1 0,-9 15 1,10-15-1506,-4 10 188,12-17 451,-1 0 1,1 0-1,0 0 0,-1 0 0,0-1 0,0 1 1,-1-1-1,1 0 0,0-1 0,-1 2 0,1-1 0,-7 2 1,10-5-113,-1 0 1,0 0 0,0 0 0,1 0 0,-1 0 0,0-1-1,1 1 1,-1 0 0,0-1 0,1 1 0,-1 0-1,0-1 1,1 1 0,-1-1 0,1 1 0,-1-1 0,1 1-1,-1-1 1,1 1 0,-1-1 0,1 1 0,-1-1 0,1-1-1,0 2 1,-1-1 0,1 0 0,0 1 0,0-1-1,0 0 1,-1 0 0,1 1 0,0-1 0,0 0 0,0 0-1,0 1 1,0-2 0,1-30-2781,0 26 3307,1-1-1,0 1 1,0 0 0,3-7 0,3-9 1349,-7 20-1836,-1 0 0,0 4 0,0-2 0,-1 7 0</inkml:trace>
  <inkml:trace contextRef="#ctx0" brushRef="#br0" timeOffset="23583.1499">96 225 8192,'7'6'15733,"-7"-5"-15104,1 2 1031,0 3-1660,0-2 0,0 1 0,0 0 0,-1-1 0,0 2 0,0-1 0,0-1 0,-1 1 0,0 0 0,1 0 0,-2 0 0,-1 7 0,1-6 0,0 0 0,0 0 0,0-1 0,-1 2 0,0-2 0,-1 0 0,1 0 0,0 0 0,-6 6 0,8-10-25,1-1 0,0 0 0,0 1 0,-1-1-1,1 0 1,0 0 0,-1 1 0,1-1 0,0 0 0,-1 0 0,1 1 0,-1-1 0,1 0 0,0 0 0,-1 0 0,1 0 0,0 0 0,0 0 0,-1 0 0,1 0 0,0 0 0,-1 0 0,1 0 0,-1 0 0,1 0 0,0 0 0,-1 0 0,1 0 0,-1 0 0,1 0 0,-1-1 0,-6-14-2062,4-22-4054,3 36 5574,0-4-496,0 0-1,0 0 1,1 0 0,0 1 0,0-1-1,0 0 1,2-4 0,-2 6 1217,0 1 0,0-1 0,1 1 1,-1 0-1,1-2 0,-1 2 0,1 0 0,0 0 0,0 0 1,0 0-1,0 0 0,0 1 0,0-1 0,1 0 1,-2 1-1,2 0 0,-1 0 0,1 0 0,16 2 13681,-18 0-13696,-1 0 0,1 0 0,-1 0 1,0 0-1,0 0 0,1 1 1,-1-1-1,0 0 0,0 0 1,0 0-1,0 0 0,-1 2 0,-9 40-5708,8-39 6310,-5 23-2004,-1 0-821,0 0-1,-2 1 1,0-2-1,-17 29 0,23-51 1993,4-13-187,5-14-835,28-45 4120,-18 41-4554,-31 101 2712,9-59-4123,-6 4 9947,12-18-6721,1-1 0,0 0-1,-1 0 1,1 1-1,0-1 1,-1 0 0,1 0-1,-1 0 1,1 1 0,0-1-1,-1 0 1,1 0 0,-1 0-1,1 0 1,0 0 0,-1 0-1,1 0 1,-1 0 0,1 0-1,0 0 1,-1 0 0,1 0-1,-1 0 1,1 0-1,-1-1 1,1 1 0,0 0-1,-1 0 1,0-1-82,1 0-1,-1 0 1,0-1-1,0 1 1,1 0-1,-1 0 1,0-1-1,1 1 1,-1 0-1,1 0 1,-1-1-1,1 1 1,-1-4-1,-1-7-44,1 0 0,0 0 0,1-18 0,0 26-140,1 8 0,-1 6 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4:38.740"/>
    </inkml:context>
    <inkml:brush xml:id="br0">
      <inkml:brushProperty name="width" value="0.05" units="cm"/>
      <inkml:brushProperty name="height" value="0.05" units="cm"/>
      <inkml:brushProperty name="color" value="#66CC00"/>
    </inkml:brush>
  </inkml:definitions>
  <inkml:trace contextRef="#ctx0" brushRef="#br0">150 0 8192,'-1'11'1796,"0"0"1,0 0-1,-1 1 1,0-1-1,-1-1 1,-4 13-1,-14 34 2657,6-20-3459,-5 14-994,12-33 0,0 2 0,1-1 0,0 2 0,2-1 0,0 0 0,2 1 0,-3 29 0,4-26 0,0 0 0,-7 27 0,4-40 0,5-10 0,0-1 0,-1 0 0,1 0 0,0 0 0,0 0 0,0 0 0,0 0 0,0 0 0,-1 1 0,1-1 0,0 0 0,0 0 0,0 0 0,0 0 0,-1 0 0,1 0 0,0 0 0,0 0 0,0 0 0,0 0 0,-1 0 0,1 0 0,0 0 0,0 0 0,0 0 0,0 0 0,0 0 0,0 0 0,0 0 0,0-1 0,0 1 0,-1 0 0,1 0 0,0 0 0,0 0 0,0 0 0,0 0 0,0 0 0,0-1 0,-1 1 0,1 0 0,0 0 0,0 0 0,0 0 0,0 0 0,0-1 0,0 1 0,0 0 0,0 0 0,0 0 0,0-1 0,0 1 0,0 0 0,0 0 0,0 0 0,0 0 0,0-1 0,0 1 0,-3-10 0</inkml:trace>
  <inkml:trace contextRef="#ctx0" brushRef="#br0" timeOffset="1657.7">120 51 8192,'191'0'15782,"-98"0"-13542,-117-6-2240,12 1 0</inkml:trace>
  <inkml:trace contextRef="#ctx0" brushRef="#br0" timeOffset="3232.39">59 286 8192,'79'-1'9639,"4"-1"-3601,-3 6-3693,-79-4-2345,-1 0 0,1 0 0,-1 0 0,1 0 0,-1 0 0,1 0 0,-1 0 0,1 0 0,0 0 0,-1 0 0,1 0 0,-1 1 0,1-1 0,-1 0 0,1 0 0,-1 1 0,0-1 0,0 0 0,1 1 0,-1-1 0,0 0 0,1 1 0,0 0 0,-1 0 0,-1-1 0,1 2 0,0-2 0,0 0 0,-1 1 0,1-1 0,-1 0 0,1 1 0,0-1 0,0 0 0,0 1 0,-1-1 0,1 0 0,0 1 0,-1-1 0,1 0 0,-1 0 0,1 0 0,-1 0 0,1 1 0,-1-1 0,1 0 0,-1 0 0,0 0 0,-9 2 0</inkml:trace>
  <inkml:trace contextRef="#ctx0" brushRef="#br0" timeOffset="5315.13">241 556 8192,'-7'19'13833,"1"-3"-9644,6-13-4189,0 0 0,0 0 0,0 0 0,0-1 0,1 1 0,-1 0 0,1 0 0,-1-1 0,1 1 0,-1 0 0,1 0 0,0-1 0,1 1 0,-1 0 0,1 0 0,-1-1 0,1 0 0,-1 0 0,1 0 0,0 0 0,0 0 0,2 2 0,-2-1 0,1-1 0,0 0 0,-1 0 0,0-1 0,1 1 0,0-1 0,0 1 0,0-1 0,0 0 0,-1 0 0,2 0 0,-1-1 0,-1 1 0,2-1 0,-1 0 0,0 0 0,0 0 0,5-1 0,-7 1-125,0-1 0,0 1 0,0 0 0,0-1 0,0 1 0,0-1 0,0 0 0,-1 1 0,1-1 0,0 0 0,0 0 0,0 1 0,0-1 0,1-2 0,-1 1-588,0-1-1,0 1 0,0-1 1,0 1-1,0-1 0,-1 0 1,1 0-1,0 1 0,-1-7 1,0-26-6424,-2 17 5263,2 15 1874,0 1 0,-1-1 0,0 1 0,0-1 0,1 1 0,-1 0 0,0-1 0,0 1 0,0 0 0,-1 0 0,1-1 0,-1 1 0,1 0 0,0 0 0,-1 0 0,0 1 0,0-1 0,0 0 0,1 1 0,-1 0 0,-1-1 0,1 1 0,0 0 0,0 0 0,0 1 0,-3-2 0,-2 0 0,0 1 0,0 0 0,-1 0 0,1 1 0,0-1 0,-15 3 0,15 0 1874,-5 4 5263,6 3-1,7-1-5261,4-2-1875</inkml:trace>
  <inkml:trace contextRef="#ctx0" brushRef="#br0" timeOffset="7115.71">648 336 8192,'3'0'18022,"2"0"-18022,4 0 0,3 0 0,3 3 0,-1 1 0,1 0 0,-4-1 0,-4-1 0</inkml:trace>
  <inkml:trace contextRef="#ctx0" brushRef="#br0" timeOffset="8425.78">693 252 8192,'3'0'18022,"3"0"-18022,3 0 0,2 0 0,3 0 0,-1 0 0</inkml:trace>
  <inkml:trace contextRef="#ctx0" brushRef="#br0" timeOffset="15191.64">905 303 8192,'5'1'2184,"0"-1"1,0-1-1,1 1 1,-1-1-1,10-3 1,-14 4-1912,1-1 0,0 0 0,0-2 0,0 2 0,-1 0 0,1-1 0,0 1 0,-1-1 0,1 1 0,0-1 0,-1 0 0,0 0 0,0 0 0,0 0 0,0 0 0,0 0 1,2-2-1,14-32-273,1 1 0,2 1 0,37-48 0,-51 74 0,-5 7 2,-1 0 1,1 0 0,-1 1-1,0-1 1,0 0-1,0 1 1,1-1 0,0 1-1,-1-1 1,1 1 0,0-1-1,-1 1 1,1-1 0,0 1-1,-1 0 1,1-1-1,0 1 1,0 0 0,-1 0-1,0-1 1,1 1 0,0 0-1,1 0 1,-2 0 1,1 1-1,-1-1 1,1 1-1,0-1 1,-1 1-1,1-1 1,-1 1-1,0-1 1,1 1 0,-1-1-1,1 1 1,-1 0-1,0-1 1,0 1-1,0 0 1,0-1 0,0 1-1,1 0 1,-1-1-1,0 2 1,3 44-510,-3-42 314,0 28-5207,0 51-5720,-2-29 10379,1-43 689,0-1 0,-1 0 0,0-1 0,-7 17 0,6-16 61,0-1 0,0 3 0,1-2 1,-2 12-1,4 14-202,0 11 670,0-44-231,0 0 0,-1 0 0,1-1 1,0 1-1,-1 0 0,0 0 0,0-1 0,0 1 0,0 0 0,0-1 0,-1 1 0,-10 10 11296,5-12-11112,0-2-990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4:57.331"/>
    </inkml:context>
    <inkml:brush xml:id="br0">
      <inkml:brushProperty name="width" value="0.05" units="cm"/>
      <inkml:brushProperty name="height" value="0.05" units="cm"/>
      <inkml:brushProperty name="color" value="#66CC00"/>
    </inkml:brush>
  </inkml:definitions>
  <inkml:trace contextRef="#ctx0" brushRef="#br0">188 39 8192,'6'-9'11521,"-7"9"-11329,-9-12 6117,2 9-6309,1-1 0,-1 2 0,0-1 0,0 1 0,0 1 0,0 0 0,0 0 0,0 0 0,0 1 0,0 0 0,0 1 0,0 0 0,-1 0 0,1 1 0,1 0 0,-1 0 0,-12 7 0,18-8-246,0 0 0,0 1 0,0-1 0,0 1 1,1-1-1,-1 1 0,1 0 0,-1 0 0,1 0 1,-1 1-1,1-1 0,0 0 0,0 0 0,0 0 1,0 0-1,1 1 0,-1-1 0,1 0 0,-1 4 0,0 3-1978,0 1 0,1 1 0,1 12 0,0-11 459,0 3-2922,0 10 4906,5 8 9630,-5-31-9152,0 1 1,0-1-1,0-1 1,0 1-1,0 0 1,1 0-1,-1-1 0,0 1 1,1-1-1,-1 1 1,1-1-1,2 2 1,20 7-1870,-21-10 1313,1 1 0,-1-1 0,1 1 0,-1-1 0,1 0 0,-1-1 0,1 1 0,-1 0 0,1-1 0,-1 0 0,1 0 0,-1 0 0,0 0 0,1-1 0,-1 0-1,0 0 1,5-3 0,-2 0-240,-1-1 0,0 0-1,0 0 1,0 0-1,-1 0 1,0-2 0,4-7-1,-4 6-1780,5-13-12232,-6 14 15438,-7 16-1485,0 1 0,1-1 0,0 0 0,0 1 0,1-1 0,0 2-1,1-2 1,-2 17 0,4 78-986,1-48 926,-3-29 2093,0-22-854,1 1-1,-1-1 1,0 1-1,0-1 1,-1 1-1,-2 4 1,4-7-624,-1-1 1,0 2-1,0-2 1,0 0-1,0 1 1,0-1-1,0 0 1,-1 0-1,1 1 0,0-1 1,-1 0-1,1 0 1,0-1-1,-1 1 1,1 0-1,-1 0 1,-2 0-1,2 0-208,-1-1-1,1 0 1,-1 1-1,1-1 0,-1 0 1,1 0-1,-1-1 1,1 1-1,-4-1 1,-4-1-188,0-1 0,1 0 0,-14-7 0,13 5 0</inkml:trace>
  <inkml:trace contextRef="#ctx0" brushRef="#br0" timeOffset="2864.09">454 39 8192,'-6'-9'15709,"5"8"-15081,-2 0 1057,-2 0-1685,0-1 0,-1 1 0,1 0 0,0 1 0,0-1 0,-1 1 0,1 0 0,0 1 0,-1-1 0,1 1 0,0 0 0,0 0 0,0 1 0,0-1 0,0 1 0,0 0 0,0 2 0,0-2 0,1 1 0,-1 0 0,1 0 0,0 0 0,0 1 0,0 1 0,0-2 0,1 1 0,0 0 0,-1 1 0,-3 7 0,5-7-380,0 1 1,0-1-1,0 2 1,1-1 0,-1-1-1,1 10 1,0 36-6333,1-44 5521,-1 67 1566,3 61 9809,-1-132-10184,0-1 0,0 1 0,0 1 0,0-2 0,0 1 0,1-1 0,-1 0 0,1 1 0,0-1 0,-1 0 0,1 0 0,0 0 0,0 1 0,0-2 0,1 1 0,-1 0 0,0-1 0,1 0 0,-1 1 0,1-1 0,-1 0 0,5 1 0,6 3 0,0 0 0,0-2 0,18 3 0,-29-6-188,1 1 1,0-1-1,0 0 1,0 0-1,-1 0 1,1-1 0,0 1-1,0-1 1,3 0-1,-4 0-231,-1 0-1,1 0 0,0 0 0,0 0 0,0 0 1,-1 0-1,1-1 0,-1 0 0,1 1 0,-1-1 0,1 1 1,-1-1-1,0 1 0,0-1 0,0 0 0,1-2 1,0-2-601,0 1 1,0 1-1,-1-1 1,0 0-1,0-1 1,1-5-1,-1-20-854,-1 27 1874,0 1 0,0 0 0,-1-1 0,1 1 0,-1 0 0,1 0 0,-1 0 0,0-1 0,0 1 0,-1 0 0,1 0 0,0 0 0,-1 0 0,0 0 0,0 1 0,-3-6 0,1 5 0,1 0 0,-1 1 0,0-1 0,-1 1 0,1 0 0,0-1 0,-1 1 0,1 0 0,-1 1 0,-7-2 0,1 1 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5:03.371"/>
    </inkml:context>
    <inkml:brush xml:id="br0">
      <inkml:brushProperty name="width" value="0.05" units="cm"/>
      <inkml:brushProperty name="height" value="0.05" units="cm"/>
      <inkml:brushProperty name="color" value="#66CC00"/>
    </inkml:brush>
  </inkml:definitions>
  <inkml:trace contextRef="#ctx0" brushRef="#br0">1 430 8192,'0'3'18022,"0"4"-18022,0 3 0,0 3 0,0 4 0,0 2 0,0 2 0,0 0 0,3 0 0,0-2 0,1-3 0</inkml:trace>
  <inkml:trace contextRef="#ctx0" brushRef="#br0" timeOffset="1853.87">134 44 8192,'26'0'12132,"1"-2"-5818,2 2-3987,-1 0-4267,1 0-4054,-2 3-3842,-25-3 9721,0 0 0,0 1 0,-1-1 0,1 1 0,0 0 0,-1-1 0,1 1 0,0 0 0,-1 0 0,1 0 0,-1 0 0,1 0 0,-1 0 0,0 0 0,0 1 0,1-1 0,-1 0 0,0 1 0,0-1 0,0 1 0,0-1 0,-1 1 0,1 0 0,0-1 0,-1 1 0,1 0 0,-1-1 0,1 1 0,-1 0 0,0 0 0,0 1 0,2 10 233,-2-1 0,0 0 0,-2 22-1,0-12 89,1 18-206,1-17 0,-1 0 0,0 0 0,-7 28 0,2-28 0,3-17 0,1 0 0,0 1 0,1 1 0,0-2 0,0 1 0,0 7 0,3-6 0</inkml:trace>
  <inkml:trace contextRef="#ctx0" brushRef="#br0" timeOffset="2945.2799">234 245 8192,'167'0'15785,"-87"0"-13548,-80 0-2237</inkml:trace>
  <inkml:trace contextRef="#ctx0" brushRef="#br0" timeOffset="6126.25">616 26 8192,'-1'21'2721,"0"-1"-1,-2 0 1,0-1 0,-9 30 0,-14 33 1379,16-54-3782,7-19-318,1 1 0,-1-1 0,2 2 0,-1-2 0,1 1 0,1 0 0,0 10 0,0-16 0,0 0 0,1-1 0,0 1 0,-1 0 0,1 0 0,1-1 0,-1 1 0,0 0 0,1 0 0,0-1 0,0 1 0,0-1 0,0 0 0,0 0 0,0 0 0,1 0 0,0-1 0,0 1 0,-1-1 0,6 4 0,1 0 0,5 2 0,-1 0 0,1-1 0,0-1 0,18 7 0,-31-13-119,-1 1 1,1-1 0,0 0 0,-1 0 0,1 1 0,0-1 0,0 0-1,-1 0 1,1 0 0,0 0 0,0 0 0,0 0 0,-1 0-1,1 0 1,0-1 0,0 1 0,-1 0 0,1 0 0,0-1-1,-1 1 1,1 0 0,0-1 0,-1 1 0,1 0 0,0-1 0,-1 1-1,1-1 1,-1-1 0,1 2 0,-1-1 0,1 1 0,-1-1-1,1 0 1,-1 1 0,0-1 0,1 0 0,-1 1 0,0-1-1,0 0 1,1 1 0,-1-1 0,0 0 0,0-1 0,0-4-1713,1 0 1,-2-1 0,1 1 0,-3-11-1,1-14-1840,2 28 3671,1 1 0,0-1 0,0 1 0,0 0 0,0 0 0,0 0 0,0 0 0,0 0 0,1 0 0,-1 0 0,1 0 0,-1 0 0,1 1 0,0-1 0,0 0 0,0 1 0,0 0 0,0-1 0,0 1 0,0 0 0,3-1 0,-2 0 0,0 1 0,0-1 0,0 0 0,0 0 0,0 0 0,0 0 0,-1-1 0,1 1 0,3-6 0,-6 8 0,1 0 0,-1-1 0,0 1 0,0-1 0,1 1 0,-1 0 0,0-1 0,0 1 0,0-1 0,0 1 0,0-1 0,0 1 0,0-1 0,0 1 0,0-1 0,0 1 0,0-1 0,0 1 0,0-1 0,0 1 0,0 0 0,0-1 0,0 1 0,-1-1 0,1 1 0,0-1 0,0 1 0,-1-1 0,-14-10 0,-20 1 0,34 10 0,-18-3 2616,-27 0 10915,30 3-11656,20 0-1875,-1 0 0,0 0 0,0 1 0,1-1 0,-1 1 0,0 0 0,0-1 0,0 2 0,0-1 0,0 0 0,0 0 0,0 1 0,0 0 0,0-1 0,-1 1 0,1 0 0,0 0 0,-1 2 0,0-2 0,0 0 0,0 1 0,0 0 0,0-1 0,0 1 0,0 0 0,-1 0 0,0 0 0,1 0 0,-1 0 0,0 0 0,0 0 0,0 5 0,-1 59-1744,-1-48 1012,0-5 237</inkml:trace>
  <inkml:trace contextRef="#ctx0" brushRef="#br0" timeOffset="9117.3799">683 60 8192,'14'0'13578,"1"0"-8303,6 2-5278,-19-2-80,0 0 1,0 1-1,-1 0 0,1-1 0,0 1 1,0 0-1,0 0 0,-1 0 1,1 0-1,-1 0 0,1 1 0,-1-1 1,1 0-1,-1 1 0,3 2 0,6 8-3073,-8-23-5969,-3 10 8600,1-1 1,-1 1-1,0 0 1,0-1-1,0 1 1,0 0-1,0 0 1,0 0-1,-2-2 1,-4-3 524,-1 0 0,1 1 0,-1 0 0,-1-1 0,1 1 0,-1 1 0,-12-4 0,3 2 0,-1 1 0,-32-5 0,50 10 0,0 0 0,0 0 0,0-1 0,0 1 0,0 0 0,0 0 0,0 0 0,0 0 0,0 0 0,0 0 0,0 1 0,0-1 0,0 0 0,0 0 0,-2 1 0,3 0 0,-1 0 0,1 0 0,0-1 0,0 1 0,-1 0 0,1 0 0,0-1 0,0 1 0,0 0 0,0 0 0,0 0 0,0 0 0,0-1 0,0 1 0,0 0 0,1 0 0,-1 0 0,-1 4 0,-1-2 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5:17.106"/>
    </inkml:context>
    <inkml:brush xml:id="br0">
      <inkml:brushProperty name="width" value="0.05" units="cm"/>
      <inkml:brushProperty name="height" value="0.05" units="cm"/>
      <inkml:brushProperty name="color" value="#66CC00"/>
    </inkml:brush>
  </inkml:definitions>
  <inkml:trace contextRef="#ctx0" brushRef="#br0">18 20 8192,'4'-1'11530,"-4"1"-11347,6 8 6126,-3 7-6309,0 1 0,-1-1 0,0 0 0,-2 1 0,1-2 0,-4 24 0,2 4 0,0-12 0,0-19 0,0-1 0,1 1 0,0 0 0,1-1 0,0 1 0,1-1 0,0 1 0,4 13 0,1-9 0</inkml:trace>
  <inkml:trace contextRef="#ctx0" brushRef="#br0" timeOffset="1825.6">1 2 8192,'29'0'12141,"1"-1"-5793,2 0-4024,-1 1-4305,0 1-4166,0 1-4030,-30-2 10149,1 0-1,0 0 1,0 1-1,-1-1 1,1 1-1,0-1 1,-1 1 0,1-1-1,0 1 1,2 3-1,-4-4 298,1 1 0,0 0 0,0-1 0,-1 1 0,1 0 0,-1 0 1,1-1-1,0 1 0,-1 0 0,0 0 0,1 0 0,-1 0 0,1 0 0,-1 0 0,0 0 0,0 0 0,0 0 0,0 0 0,1 1 0,-1-1 0,0 0 0,-1 1 1,1 1 415,-1-1 1,1 0 0,-1 0-1,0 0 1,0 1 0,0-1 0,0 0-1,0 0 1,0 0 0,-3 3 0,-11 9 1409,11-11-2095,-1-1 0,0 0 0,0 0 0,-1 1 0,1-2 0,0 1 0,-10 0 0,0-1 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5:30.586"/>
    </inkml:context>
    <inkml:brush xml:id="br0">
      <inkml:brushProperty name="width" value="0.05" units="cm"/>
      <inkml:brushProperty name="height" value="0.05" units="cm"/>
      <inkml:brushProperty name="color" value="#004F8B"/>
    </inkml:brush>
  </inkml:definitions>
  <inkml:trace contextRef="#ctx0" brushRef="#br0">345 87 8192,'0'2'950,"-1"-1"0,0 2 0,0-1-1,1-1 1,-1 1 0,0-1 0,0 0 0,-1 1 0,1-1 0,0 0 0,0 1 0,-1-1 0,0 1 0,-13 12 3287,10-11-3751,-15 13-486,-1 0 0,-1-1 0,0-2 0,-1-1 0,0-1 0,-1-2 0,-30 10 0,34-14-2441,15-4 981,1 0 1,-1-1-1,1 1 0,0-1 1,-1 0-1,1 0 0,0-1 1,-9-1-1,13 2 1467,0 0 0,0 0-1,0 0 1,-1 0 0,1 0 0,0 0-1,0 0 1,0 0 0,-1 0 0,1 0-1,0 0 1,0 0 0,0 0 0,0 0-1,-1 0 1,1 0 0,0 0 0,0 0-1,0 0 1,0 0 0,-1-1 0,1 1-1,0 0 1,0 0 0,0 0 0,0 0 0,0 0-1,0 0 1,-1 0 0,1-1 0,0 1-1,0 0 1,0 0 0,0 0 0,0 0-1,0-1 1,0 1 0,0 0 0,0 0-1,0 0 1,0 0 0,0-1 0,0 1-1,0 0 1,0 0 0,0 0 0,0-1-1,0 1 1,0 0 0,0 0 0,0 0-1,0 0 1,0-1 0,0 1 0,12-5 5577,9 1 1948,-14 3-5442,2 0-2090</inkml:trace>
  <inkml:trace contextRef="#ctx0" brushRef="#br0" timeOffset="1562.79">2 226 8192,'0'-20'12932,"-1"-6"-6291,4 0-6471,-3 24-621,0 1 1,1-1-1,-1 1 0,1-1 1,0-1-1,0 2 1,-1-1-1,0 1 1,1 0-1,0-1 1,0 1-1,0 0 1,1-1-1,-1 1 1,0 0-1,0 0 0,1 0 1,-1 0-1,1 0 1,-1 0-1,0 1 1,0-1-1,1 0 1,0 1-1,2-1 1,-4 1 435,11-3-1820,0 0 0,19-1 1,-24 4 1555,-1 0 0,-1 1 0,1 0 0,1 0 0,-2 0 0,1 2 1,0-2-1,8 6 0,-5-2 279,1 1 0,-1 1 0,-1 0 0,1 0 0,-1 0 0,9 13 0,18 18 0,33 36 0,-66-71 0,7 7 0,-9-8 0</inkml:trace>
  <inkml:trace contextRef="#ctx0" brushRef="#br0" timeOffset="2812.87">516 242 8192,'3'0'18022,"3"0"-18022,4 0 0,2 0 0,2 0 0,1 0 0,1 3 0,-2 5 0,-5-1 0</inkml:trace>
  <inkml:trace contextRef="#ctx0" brushRef="#br0" timeOffset="3918.83">547 122 8192,'3'0'18022,"3"0"-18022,3 0 0,4 0 0,1 0 0,1 0 0,1 0 0,-5 0 0,-5 0 0</inkml:trace>
  <inkml:trace contextRef="#ctx0" brushRef="#br0" timeOffset="6470.75">983 0 8192,'-1'10'1849,"0"0"0,-1 0 0,0 0 0,1 0 0,-2-1 0,-1 1 0,-5 13 0,3-9-773,0 1 1,-3 16 0,-5 25-1633,6-31-404,-5 38 0,9-39-5797,-2 1 3713,5 0 3377,1-24-51,0 0 0,1 1 0,-1-1 0,0 0 0,1 2 0,-1-2 0,1 0-1,-1 1 1,1-1 0,0 0 0,-1 0 0,3 2 0,-2-2 214,0 0 1,-1 0-1,1 0 0,1 0 1,-1 0-1,0 0 1,1-1-1,-1 1 0,0-1 1,1 1-1,-1-1 0,1 1 1,1-1-1,1 1-385,1-1 0,-2 1 1,2-2-1,0 1 0,-1 0 0,0-1 0,0 0 0,1 0 0,-2 0 0,2-1 0,-1 1 0,0-1 1,-1 0-1,1 0 0,0-1 0,0 1 0,-1-1 0,1-1 0,-1 1 0,3-4 0,2 0-1074,-2-2 0,12-17 0,6-18-12096,-16 21 12290,0 0 0,-1 0-1,6-42 1,-12 61 1213,-1 1 1,1 0-1,-1 0 1,0 0-1,-1 0 1,1 0 0,-2-7-1,1 5 830,0 1-1,0 0 1,0 0-1,-1 0 1,0-1-1,0 1 1,0 0-1,-4-5 1,-7-2 1987,-6 3-3102,6 4-575,3 0 416</inkml:trace>
  <inkml:trace contextRef="#ctx0" brushRef="#br0" timeOffset="7705.45">1138 398 8192,'0'3'18022,"-1"5"-18022,-3 2 0,1 4 0,0 1 0,1 3 0,1 0 0,0-1 0,1-1 0</inkml:trace>
  <inkml:trace contextRef="#ctx0" brushRef="#br0" timeOffset="10013.18">1342 70 8192,'-1'1'596,"-1"-1"-1,0 0 1,0 1 0,1 0 0,-1-1-1,0 1 1,1 0 0,0 0 0,0 0-1,-1 0 1,1 0 0,0 0 0,-1 1-1,1-1 1,0 0 0,0 1 0,0-1-1,0 1 1,0-1 0,0 2 0,0 0 0,-2 3 387,0 0 0,1 1 0,-1 0 0,-1 8 0,-5 30-2858,-10 84-11656,14-74 10915,6-32 4490,-1-22-1428,1 1 0,-1-1 0,1 0 0,-1 1 0,1-1 0,-1 0 0,0 0 0,1 1 0,0-1 0,0 0 0,0 0 1,0 1-1,0-1 0,0 0 0,2 1 0,-1-1 347,1 1 0,-2-1 0,2 0 0,-1 0-1,1-1 1,-1 1 0,1-1 0,2 1 0,16 0 1082,-17-1-1875,2 0 0,-1 0 0,-1-1 0,1 0 0,1 0 0,-2 0 0,1-1 0,6-2 0,-8 2 0,-1 1 0,0-2 0,1 2 0,-1-1 0,-1 0 0,1 1 0,0-1 0,0 0 0,-1-1 0,1 1 0,0 0 0,-1 0 0,0-1 0,0 1 0,0-2 0,0 2 0,0-1 0,0-2 0,5-26-1964,-1 1 1,-3-2-1,0 1 1,-2-43-1,-1 45 2112,2 20 3525,-2-26 1902,-3-3-4653,4 37-951,-1-1-1,1 0 1,0 1-1,-1-1 1,1 1-1,-1-1 1,1 1 0,-1-1-1,0 1 1,0-2-1,0 2 1,0-1-1,0 1 1,0 0 0,0 0-1,0-1 1,0 1-1,0 0 1,0 0-1,0 0 1,-1 0-1,1 1 1,-1-1 0,1 0-1,-1 1 1,1-1-1,-1 0 1,1 1-1,0 0 1,-1-1-1,1 1 1,-1 0 0,0 0-1,1 0 1,-4 0-1,3 1 46,0 1 0,-1-1 0,0 0 0,0 1 0,1-1 0,0 1 0,0 0 0,-1 0 0,1 0-1,0 0 1,0 1 0,0 0 0,1-1 0,-1 1 0,-2 4 0,-4 5 289,13-18-305</inkml:trace>
  <inkml:trace contextRef="#ctx0" brushRef="#br0" timeOffset="12391.83">1559 87 8192,'0'14'2515,"-2"-1"0,0 2 0,-1-2 0,-5 22 0,4-24-1737,0 2 0,2-2 0,0 2 0,0-1 0,1 0 0,0 17 1,1-28-787,0 1 1,0-1 0,0 1 0,1-1 0,-1 1 0,0-1 0,1 1 0,-1-1 0,1 0 0,0 1-1,-1-1 1,1 0 0,-1 0 0,1 1 0,-1 0 0,1-1 0,0 0 0,0 0 0,0 0-1,1 0 1,-1 0 0,0 0 0,0-1 0,0 1 0,1 0 0,-1-1 0,2 2 0,3-1-119,0 0 1,0 0-1,1 0 1,-2-1-1,10 0 1,23 1-1001,-36 0 1019,-1-1 0,0 0-1,1 1 1,0-1-1,0 1 1,0 0-1,-1-1 1,1 1 0,0 0-1,-2 0 1,2 0-1,0 2 1,-1-2 0,1 0-1,1 3 1,0 1-1067,-1 1 1,0 0 0,0 1 0,0-1 0,0 0 0,-1 0-1,0 1 1,0 0 0,0 11 0,2 14-1321,-3-31 2604,0 1 0,0-1 0,1 1 0,-1-1 1,0 0-1,0 1 0,0-1 0,0 0 0,0 1 0,0-1 1,0 2-1,-1-2 0,1 0 0,0 1 0,0-1 0,0 0 1,-1 1-1,0-1 0,1 0 0,-1 0 0,0 0 1,0 0-1,1 1 0,-1-1 0,0 0 0,0 0 0,0 0 1,0-1-1,-3 3 0,1-2 572,-1 2 0,0-2 0,0 0 0,1 0 0,-1-1 0,-1 1 0,2-1 0,-8 0 0,-3 0 1207</inkml:trace>
  <inkml:trace contextRef="#ctx0" brushRef="#br0" timeOffset="13722.24">1575 104 8192,'2'0'18022,"5"0"-18022,2 0 0,4 0 0,1 0 0,2 0 0,-1 0 0,1 0 0,1 0 0,-15 28-18022,-11-11 18022,0-1 0</inkml:trace>
  <inkml:trace contextRef="#ctx0" brushRef="#br0" timeOffset="15936.39">1559 520 8192,'23'1'9431,"1"-1"-3248,0-1-3775,-17-3-4466,-13-1-2686,-15-2-4224,-23 4 7188,33 3 1712,0 0 1,0-1-1,-2-1 1,2 0 0,0-1-1,-23-16 8644,43 15-3461,-3 3-6092,0 1-4368,0 0 4031,7 1 10210,-1 3-5892</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1-27T16:05:59.988"/>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0 198,'5'4,"-1"-1,-1 1,2-1,0 0,0 0,-1 0,1 0,0-1,-1 0,10 1,55 10,-58-11,56 3,125-5,-6-20,-163 15,-1-1,0-1,42-21,-40 16,2 3,32-11,-39 15,0-2,28-13,-27 10,29-9,99-11,-25 7,-84 11,-26 8,2 0,-1 0,-1 2,18-1,18 5,95 17,-103-12,38 1,150-4,-112-7,34 5,170-5,-214-5,44-2,-70 9,157 6,-34 29,-122-17,-56-11,0 0,27 0,87 12,173-1,-298-17,0 0,0 2,0 1,1-1,28 12,-44-14,-1 0,1 0,0 0,0 0,-1 0,1 0,0 0,0 0,0 0,-1 0,1 1,0-1,0 0,0 0,0 0,-1 0,1 1,0-1,0 0,0 0,0 0,0 1,0-1,0 0,0 0,-1 0,1 1,0-1,0 0,0 0,0 1,0-1,0 0,0 0,0 0,0 1,0-1,1 0,-1 0,0 1,0-1,0 0,0 0,0 0,0 1,0-1,0 0,1 0,-1 0,0 0,0 1,0-1,0 0,1 0,-1 0,0 0,0 0,0 0,1 1,-1-1,0 0,0 0,0 0,1 0,-1 0,0 0,-23 9,13-5,-36 22,31-16,-27 12,22-12,7-5,-1 1,2-1,-2-1,1 0,-1-1,0-1,-18 1,10-2,0 2,0 0,-24 7,24-4,-1-2,-41 4,37-8,-122-4,126 0,0 0,-1 0,1-3,-28-11,18 7,0 0,0 1,0 4,-60-6,-139 11,111 3,2-1,-129-3,168-7,-22 0,-202-12,-23-10,264 28,-362-12,337 18,1 6,-141 33,-58 13,253-49,-44-1,4 0,73-5,0 0,-1 0,1 0,0 0,0 0,0 0,0 0,0 0,0-1,-1 1,1 0,0 0,0 0,0 0,0 0,0 0,-1 0,1 0,0 0,0 0,0 0,0 0,0 0,-1 0,1 1,0-1,0 0,0 0,0 0,0 0,0 0,-1 0,1 0,0 0,0 0,0 0,0 2,0-2,0 0,0 0,0 0,0 0,0 0,-1 0,1 1,0-1,0 0,0 0,0 0,0 0,0 0,0 0,0 1,0-1,0 0,0 0,0 0,11 5,14 1,190-2,-116-5,-64-3,1 0,-1-2,0-2,46-18,70-14,-44 21,-38 4,132-7,-199 22,56-1,58-9,-54 4,72 3,44-5,-76 1,110 6,-90 3,537-2,-599 3,-2 5,76 17,-106-18,99 28,-87-22,0-2,2-2,63 5,-103-14,-6 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6:09.459"/>
    </inkml:context>
    <inkml:brush xml:id="br0">
      <inkml:brushProperty name="width" value="0.1" units="cm"/>
      <inkml:brushProperty name="height" value="0.1" units="cm"/>
      <inkml:brushProperty name="color" value="#004F8B"/>
    </inkml:brush>
  </inkml:definitions>
  <inkml:trace contextRef="#ctx0" brushRef="#br0">0 53 6553,'6'0'166,"-1"0"-1,1 1 0,-1 0 1,1 0-1,-1 0 0,1 1 0,-1 1 1,0-1-1,9 5 0,-11-6-107,-1 1-1,1 0 0,0 0 1,-1 0-1,0 0 0,1 0 1,-1 1-1,0 0 0,0-1 1,0 1-1,0 0 1,-1-1-1,1 1 0,-1 0 1,1 1-1,-1-1 0,0 0 1,1 4-1,3 15 409,1 1-1,1-1 1,1-1-1,1 1 1,0-2-1,14 21 1,-12-20-79,-6-9-171,-1-2 0,-1 1 0,1 1 0,-2-1-1,1 1 1,0 23 0,-1-21 96,-1 0 0,2 0 0,7 27 1,-10-41-307,0 1 0,0-1 1,0 0-1,0 0 1,0 0-1,0 0 0,0 1 1,0-1-1,0 0 0,0 0 1,0 0-1,0 1 1,1-1-1,-1 0 0,0 0 1,0 0-1,0 0 1,0 0-1,0 1 0,0-1 1,0 0-1,0 0 1,1 0-1,-1 0 0,0 0 1,0 0-1,0 1 1,0-1-1,1 0 0,-1 0 1,0 0-1,0 0 1,0 0-1,0 0 0,1 0 1,-1 0-1,0 0 1,0 0-1,0 0 0,0 0 1,1 0-1,-1 0 1,0 0-1,0 0 0,0 0 1,1 0-1,-1 0 0,5-12-112,1-23-384,-6 30 486,4-27-269,2 2 1,1-1-1,1 1 0,16-42 1,-18 57 50,-1 0 0,4-21 1,-7 27 181,0-1 1,1 1-1,0-2 1,0 3-1,1-1 1,0-1-1,1 2 1,10-16 0,-3 8-70,0 0 1,14-26 0,-49 52 898,12-7-598,-12 10 102,2 0-234</inkml:trace>
  <inkml:trace contextRef="#ctx0" brushRef="#br0" timeOffset="1961.2">166 1 6553,'2'0'74,"0"1"0,0-1 0,0 1 0,0 0 0,0-1 0,-1 1 0,1 0 0,0 0-1,0 0 1,-1 1 0,1-1 0,-1 0 0,1 2 0,-1-2 0,0 1 0,1-1 0,-1 1 0,2 2-1,18 36 688,-21-40-755,9 24 442,-1-1-1,0 1 0,-2 0 0,-1 1 1,-1-1-1,2 43 0,-5-51-139,0 0 0,0-2-1,6 25 1,-5-33-182,0 0 0,0 1 0,1-1 0,0-1 0,0 1 0,1 0 0,-1-1 0,1 0 0,0 0 0,1 1 0,4 3 0,21 14 659,-24-19-642,0-1-1,-1 2 1,1 0 0,-1 0-1,6 6 1,-10-10-122,-1 0 1,1 0 0,-1 0-1,1-1 1,-1 1 0,1 1-1,-1-2 1,1 1-1,0 0 1,-1-1 0,1 1-1,0-1 1,-1 1 0,1-1-1,0 1 1,0-1-1,0 0 1,-1 1 0,1-1-1,0 0 1,0 0-1,0 0 1,0 1 0,0-1-1,0 0 1,-1 0 0,1 0-1,0 0 1,0-1-1,2 1 1,-1-2-29,0 1 0,0-1 0,0-1 1,0 1-1,0 0 0,0 0 0,0-1 0,2-2 0,2-5-221,17-24-184,-2-2 1,-1-1 0,16-41-1,-29 61 294,14-23-224,-17 33 265,1 0-1,-1 0 1,0-2-1,-1 1 0,0-1 1,0 1-1,-1 0 1,0-2-1,1-8 1,-2 11-20,0 0 0,0 1-1,1-1 1,0 0 0,0 0 0,6-12 0,-7 17 98,0 0 0,0 0 0,0 0 0,0 0-1,0 0 1,1 0 0,-1-1 0,1 1 0,-1 1 0,1-1-1,0 1 1,0-1 0,0 1 0,-1 0 0,1 0-1,1 0 1,-1 0 0,0 0 0,0 0 0,0 0 0,0 1-1,1-1 1,2 0 0,-5 1 10,1 0 0,-1 0 0,0 0 0,1 0-1,-1 0 1,1 0 0,-1 0 0,0 0 0,1 0 0,-1 0 0,0 1-1,1-1 1,-1 0 0,0 0 0,1 0 0,-1 0 0,0 1-1,1-1 1,-1 0 0,0 0 0,1 1 0,-1-1 0,0 0 0,0 0-1,1 1 1,-1-1 0,0 0 0,0 1 0,0-1 0,1 0 0,-1 1-1,0-1 1,0 1 0,0-1 0,0 0 0,0 1 0,0-1 0,0 0-1,0 1 1,0-1 0,0 1 0,0-1 0,0 0 0,0 1 0,0-1-1,0 0 1,0 1 0,0-1 0,-1 0 0,1 1 0,0-1-1,0 0 1,0 1 0,-1-1 0,1 0 0,0 1 0,0-1 0,-1 0-1,1 0 1,-1 1 0,-17 23 451,16-20-431,-14 14 28</inkml:trace>
  <inkml:trace contextRef="#ctx0" brushRef="#br0" timeOffset="2692.41">932 192 6553,'-3'0'241,"0"0"-241</inkml:trace>
  <inkml:trace contextRef="#ctx0" brushRef="#br0" timeOffset="4177.5">932 452 6553,'0'0'0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6:17.97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2073 259 0,'-401'-259'0,"-1270"382"0,3743 13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4:50.260"/>
    </inkml:context>
    <inkml:brush xml:id="br0">
      <inkml:brushProperty name="width" value="0.035" units="cm"/>
      <inkml:brushProperty name="height" value="0.035" units="cm"/>
    </inkml:brush>
  </inkml:definitions>
  <inkml:trace contextRef="#ctx0" brushRef="#br0">0 13 24575,'0'-1'0,"0"1"0,1-1 0,-1 1 0,0-2 0,0 1 0,1 1 0,-1-1 0,0 1 0,1-1 0,-1 1 0,0-1 0,1 1 0,-1-1 0,1 1 0,-1 0 0,1-1 0,-1 1 0,1-1 0,-1 1 0,1 0 0,0 0 0,-1-1 0,1 1 0,-1 0 0,1 0 0,0 0 0,-1-1 0,1 1 0,-1 0 0,1 0 0,0 0 0,-1 0 0,1 0 0,0 0 0,-1 1 0,1-1 0,-1 0 0,1 0 0,1 1 0,25 6 0,-19-1 0,0-1 0,0 0 0,0 2 0,0-1 0,-1 0 0,8 11 0,-7-9 0,0 1 0,0-2 0,1 1 0,17 11 0,-9-10 0,-1 1 0,-1 0 0,0 1 0,18 17 0,-32-27 0,-1 1 0,1-1 0,-1 0 0,1 1 0,-1-1 0,0 2 0,1-2 0,-1 0 0,0 1 0,0-1 0,0 1 0,0-1 0,0 1 0,0-1 0,-1 0 0,1 1 0,0-1 0,-1 0 0,1 2 0,-1-2 0,1 0 0,-1 1 0,0-1 0,1 0 0,-1 0 0,-2 2 0,-22 35 0,0-4 0,2 0 0,-34 69 0,55-99-97,-1-1-1,1 1 1,-1-1-1,0 0 1,1 1-1,-1-1 1,-1 0-1,1-1 1,0 1-1,-1-1 1,1 0-1,-1 1 0,-5 1 1,-2 0-6729</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12:08.412"/>
    </inkml:context>
    <inkml:brush xml:id="br0">
      <inkml:brushProperty name="width" value="0.035" units="cm"/>
      <inkml:brushProperty name="height" value="0.035" units="cm"/>
    </inkml:brush>
  </inkml:definitions>
  <inkml:trace contextRef="#ctx0" brushRef="#br0">0 251 24575,'3'0'0,"0"1"0,0 0 0,0 0 0,-1 0 0,1 0 0,0 0 0,0 1 0,0-1 0,4 3 0,4 3 0,34 16 0,0-3 0,2-2 0,0-1 0,54 11 0,385 42 0,-419-62 0,926 74-837,-384-58 71,0-54 0,-5-61 766,-175 22 0,681-31-572,-940 88 515,196-41 0,-361 52 58,557-86 3053,-459 84-3054,-102 3 4,-1 0-52,1 0 1,0 1 0,-1-1 0,1 0 0,0 0-1,0 0 1,-1 0 0,1-1 0,-1 1 0,0 0-1,1 0 1,0 0 0,-1-1 0,1 1 0,0 0-1,-1 0 1,1-1 0,-1 1 0,1-1 0,0 1-1,-1 0 1,1 0 0,-1-1 0,1 1 0,-1-1 0,0 1-1,1-1 1,0 0 0,-2-7-6779</inkml:trace>
  <inkml:trace contextRef="#ctx0" brushRef="#br0" timeOffset="1493.09">6250 1 24575,'407'0'0,"-410"0"0,0 1 0,-1 0 0,1 0 0,1 0 0,-1 0 0,0 1 0,0-1 0,0 0 0,0 1 0,0-1 0,-5 6 0,2-2 0,0 0 0,-1 2 0,-6 8 0,2-1 0,-1-2 0,1 2 0,-2-3 0,-19 15 0,-3 9 94,16-16-1553,13-11-5367</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12:13.203"/>
    </inkml:context>
    <inkml:brush xml:id="br0">
      <inkml:brushProperty name="width" value="0.035" units="cm"/>
      <inkml:brushProperty name="height" value="0.035" units="cm"/>
    </inkml:brush>
  </inkml:definitions>
  <inkml:trace contextRef="#ctx0" brushRef="#br0">0 5217 24575,'7'0'0,"1"-1"0,-2 0 0,1 0 0,0-1 0,0-1 0,0 1 0,-1-1 0,1 0 0,-1 0 0,10-7 0,7-6 0,29-30 0,-4 5 0,202-137 0,26-21 0,301-308-932,-39-43-1,-301 288 933,236-340 0,-370 443-55,-6-5 0,-7-3 0,76-196 0,169-553-178,-324 881 232,115-323 1057,21 9 207,-101 262-1261,-30 58-344,0-1 1,-2-2-1,14-39 0,-20 45-6484</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12:22.803"/>
    </inkml:context>
    <inkml:brush xml:id="br0">
      <inkml:brushProperty name="width" value="0.035" units="cm"/>
      <inkml:brushProperty name="height" value="0.035" units="cm"/>
    </inkml:brush>
  </inkml:definitions>
  <inkml:trace contextRef="#ctx0" brushRef="#br0">0 458 24575,'2'0'0,"-1"-2"0,1 2 0,-1-1 0,1 1 0,0-1 0,-1 1 0,0-1 0,1 0 0,-1 0 0,1 0 0,-1 0 0,0 0 0,0 0 0,0 0 0,1 0 0,0-4 0,17-24 0,-15 24 0,52-101 0,-32 59 0,33-50 0,39-59 0,-96 156 0,0 0 0,1 0 0,-1 1 0,0-1 0,0 0 0,0 0 0,1 0 0,-1 0 0,0 1 0,0-1 0,0 0 0,1 0 0,-1 0 0,0 1 0,0-1 0,0 0 0,0 0 0,0 1 0,0-1 0,0 0 0,1 0 0,-1 0 0,0 1 0,0-1 0,0 0 0,0 2 0,0-2 0,0 0 0,0 0 0,0 1 0,0-1 0,0 0 0,0 0 0,-1 1 0,1-1 0,0 0 0,0 1 0,1 16 0,-13 154 0,5-99 0,4 66-28,4-87-1309,-1-35-5489</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20:43.325"/>
    </inkml:context>
    <inkml:brush xml:id="br0">
      <inkml:brushProperty name="width" value="0.035" units="cm"/>
      <inkml:brushProperty name="height" value="0.035" units="cm"/>
    </inkml:brush>
  </inkml:definitions>
  <inkml:trace contextRef="#ctx0" brushRef="#br0">0 1 24575,'9'0'0,"-1"1"0,0 0 0,1 0 0,-1 1 0,0 0 0,0 0 0,0 1 0,0 0 0,-1 2 0,1-1 0,-1 0 0,0 0 0,0 1 0,11 10 0,-15-10 0,0-1 0,0 1 0,-1 0 0,0 0 0,0 1 0,0-1 0,0 0 0,1 9 0,5 46 0,-7-37 0,-1-15 0,1-1 0,-1 1 0,1-1 0,3 10 0,-3-14 0,0 0 0,0 0 0,0-1 0,1 1 0,-1-1 0,1 0 0,-1 1 0,1-1 0,0 0 0,0 0 0,0 0 0,0 0 0,0-1 0,0 1 0,3 2 0,15 7 0,12 7 0,-32-16 0,0-2 0,0 0 0,0 1 0,0-1 0,0 0 0,0 1 0,0-1 0,0 0 0,0 1 0,0-1 0,0 0 0,0 1 0,0-1 0,0 0 0,0 1 0,0-1 0,-1 0 0,1 1 0,0-1 0,0 0 0,0 0 0,0 1 0,-1-1 0,1 0 0,0 0 0,0 1 0,0-1 0,-1 0 0,1 0 0,0 0 0,-1 1 0,1-1 0,0 0 0,0 0 0,-1 0 0,1 0 0,0 0 0,-1 0 0,-16 10 0,14-8 0,-3 1 0,1 0 0,-1 2 0,1-1 0,0 0 0,0 0 0,0 1 0,1 0 0,-6 8 0,9-12 0,0 0 0,0 1 0,1-1 0,-1 1 0,0 0 0,1-1 0,-1 1 0,1-1 0,-1 1 0,1 0 0,0-1 0,-1 1 0,1 0 0,0 0 0,0-1 0,0 1 0,1 1 0,-1-2 0,0 1 0,1 0 0,-1-1 0,1 1 0,-1 0 0,1-1 0,0 1 0,0-1 0,-1 1 0,1-1 0,0 0 0,1 1 0,-1-1 0,0 0 0,0 1 0,0-1 0,1 0 0,1 1 0,27 18 0,-26-18 0,-1-1 0,0 1 0,1 0 0,-1 0 0,0 0 0,0 0 0,0 1 0,0 0 0,-1 0 0,1-1 0,-1 1 0,1 0 0,-1 0 0,0 0 0,0 1 0,0-1 0,-1 1 0,1 0 0,-1-1 0,2 6 0,-1 5 0,0 1 0,-1-1 0,0 1 0,-1-1 0,-1 1 0,0 0 0,-1 0 0,-1-2 0,-6 25 0,6-33 0,1 1 0,-1-2 0,0 0 0,-1 0 0,1 0 0,-1 0 0,1-1 0,-1 1 0,0 0 0,0-1 0,-9 5 0,5-3 0,0-1 0,-1 1 0,0-2 0,0 2 0,-14 2 0,-9-4-1365,17-2-5461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22:38.188"/>
    </inkml:context>
    <inkml:brush xml:id="br0">
      <inkml:brushProperty name="width" value="0.2" units="cm"/>
      <inkml:brushProperty name="height" value="0.2" units="cm"/>
      <inkml:brushProperty name="color" value="#66CC00"/>
    </inkml:brush>
  </inkml:definitions>
  <inkml:trace contextRef="#ctx0" brushRef="#br0">0 11111 4915,'20'1'1728,"1"1"0,-2 1 0,2 0 0,36 14 0,78 38 3920,-95-37-5191,106 43-768,205 56 1,-310-108-65,1-1 0,0-3 0,0-2 0,49-3 0,170-24-2220,-158 11 2244,291-12-2003,-84 9-827,-2-28 1264,220-110 120,-287 77 1743,492-115 54,70-30 0,-662 172 0,549-171 0,-520 177 0,316-85 0,-7-27 0,284-156 0,-710 288 0,-1-2 0,-1-3 0,-1-1 0,-2-4 0,-2-1 0,76-73 0,-10-15 0,62-63 0,94-51 0,-68 65 0,386-412 0,-520 509 0,-2-2 0,-4-5 0,84-147 0,-118 184 0,62-118 0,127-173 0,184-153 0,-141 183 0,-194 222 0,-2-3 0,51-96 0,70-203 0,239-752 0,-342 915 0,10-27 0,118-347 0,-105 220 0,-15 37 0,142-360 0,-91 344-52,-47 138 391,-67 147 481,22-83 1,-11-73 2940,-25 138-1551,-7 52-498,-1 0-1,-1 1 1,-5-53-1,3 84-1711,-1 2 0,1 0 0,-1 0 0,0-1 0,0 1 0,0-1 0,-1 1 0,1 0 0,-1 0 0,0 0 0,0 0 0,0-1 0,-3-2 0,-1 0 0,-1 0 0,0-1 0,-11-6 0,11 8 0,1 0 0,0 1 0,0-2 0,0 0 0,1 1 0,-8-10 0,-13-34 0,19 35 0,1 2 0,-2-1 0,-9-12 0,12 18 0,0-1 0,1 1 0,-5-12 0,-10-15 0,10 20 0</inkml:trace>
  <inkml:trace contextRef="#ctx0" brushRef="#br0" timeOffset="2074.85">12250 832 4915,'-2'-14'7030,"-6"-9"-4711,1 4-1771,-41-134 3838,27 91-3967,10 22-393,-10-63 0,5 18-35,9 46 9,0-1 0,3 0 0,0-76 0,-2 59 0,3 32 0,2 25 0,1 0 0,0-1 0,0 1 0,0-1 0,0 1 0,0-1 0,0 1 0,0-2 0,0 2 0,0-1 0,0 1 0,0-1 0,0 1 0,0 0 0,0-1 0,0 1 0,1-1 0,-1 1 0,0-1 0,0 1 0,1 0 0,-1-1 0,0 1 0,0-1 0,1 1 0,-1 0 0,0-1 0,1 1 0,-1 0 0,0 0 0,1-1 0,-1 1 0,1 0 0,-1 0 0,0-1 0,1 1 0,-1 0 0,1 0 0,-1 0 0,1 0 0,-1 0 0,1 0 0,-1 0 0,1 0 0,-1 0 0,1 0 0,-1 0 0,0 0 0,1 0 0,0 0 0,27 10 0,-22-5 0,126 46-701,45 22-587,-126-49-597,-22-12 1064,60 46 4603,-88-56-3735,0 0 1,0-1-1,0 1 1,0 1 0,-1-1-1,1 0 1,-1 0-1,1 0 1,-1 0-1,0-1 1,0 1 0,0 0-1,0 0 1,0 5-1,-4 11-87</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01:48.763"/>
    </inkml:context>
    <inkml:brush xml:id="br0">
      <inkml:brushProperty name="width" value="0.05" units="cm"/>
      <inkml:brushProperty name="height" value="0.05" units="cm"/>
      <inkml:brushProperty name="color" value="#004F8B"/>
    </inkml:brush>
    <inkml:brush xml:id="br1">
      <inkml:brushProperty name="width" value="0.035" units="cm"/>
      <inkml:brushProperty name="height" value="0.035" units="cm"/>
      <inkml:brushProperty name="color" value="#004F8B"/>
    </inkml:brush>
  </inkml:definitions>
  <inkml:trace contextRef="#ctx0" brushRef="#br0">99 0 8192,'-5'48'14074,"0"-10"-10126,-1 21-3948,-2-1 0,-24 107 0,1-15 0,30-139 0,0-1 0,0 0 0,1 14 0,-1 17 0,1-42 0,0 1 0,0 0 0,0 0 0,-1 0 0,1 0 0,0 0 0,0 0 0,0 0 0,0-1 0,0 1 0,0 0 0,0 0 0,0 0 0,0 0 0,0 0 0,0 0 0,-1 0 0,1 0 0,0 0 0,0 0 0,0-1 0,0 1 0,0 0 0,0 0 0,0 0 0,-1 0 0,1 0 0,0 0 0,0 0 0,0 0 0,0 0 0,0 0 0,0 0 0,0 0 0,0 0 0,0 0 0,0 0 0,0 0 0,0 0 0,0 0 0,0 0 0,0 0 0,-1 1 0,1-1 0,0 0 0,0 0 0,0 0 0,0 0 0,0 0 0,0 0 0,0 0 0,0 0 0,0 0 0,-1 0 0,1 1 0,0-1 0,0 0 0,0 0 0,0 0 0,0 0 0,0 0 0,0 0 0,0 1 0,0-1 0,-3-6 0</inkml:trace>
  <inkml:trace contextRef="#ctx0" brushRef="#br0" timeOffset="1243.1799">99 17 8192,'14'1'4397,"1"1"1,15 5 0,-16-3-1984,29 1 1,-29-5-2415,-10-1 0,1 1 0,-1 0 0,0 0 0,1 0 0,-1 1 0,0 0 0,1 0 0,0 1 0,6 4 0,-8-3 0</inkml:trace>
  <inkml:trace contextRef="#ctx0" brushRef="#br0" timeOffset="2693.37">112 247 8192,'2'0'18022,"4"0"-18022,1 0 0,3 0 0,2 0 0,0 0 0,2 0 0,0 0 0,-1 0 0,0 0 0,0 0 0,-2 3 0,0 5 0,-1 0 0,0-1 0,2-2 0,-4-1 0,-5-2 0</inkml:trace>
  <inkml:trace contextRef="#ctx0" brushRef="#br1" timeOffset="-2.14748E7">210 632 8192,'-1'40'9403,"0"2"-3201,3-1-3785,-2-40-2524,0 0 1,0 0 0,0 0 0,1 0-1,-1-1 1,0 1 0,1 0 0,-1 0 0,1-1-1,-1 1 1,0 1 0,1-2 0,-1 1-1,1 0 1,0-1 0,-1 1 0,1-1 0,-1 1-1,1-1 1,-1 1 0,1-1 0,0 0-1,-1 1 1,1-1 0,1 0 0,22 4-4346,-6 0 3790,-4 6 5999,2 6-5751,-11-11-1550,-1 2 1,1-1 0,0 0 0,-1 1-1,-1 0 1,6 11 0,-9-17 1924,1-1 1,-1 2-1,0-1 1,0 0-1,0 0 1,1 0-1,-1 0 0,0 0 1,0 0-1,0 0 1,0 0-1,0-1 1,0 1-1,0 0 1,0 0-1,0 0 0,0 0 1,0 0-1,0 1 1,-1-1-1,1 0 1,0 0-1,0 0 1,-1 1-1,0-1 61,0 0 0,0 1 0,0-1-1,0 0 1,0-1 0,0 1 0,-1 0 0,2 1 0,-2-1-1,1-1 1,0 1 0,-1-1 0,0 1 0,-7 1 356,1-1 1,0-1-1,-14 0 1,17 0-324,-11-1-1733,0 1 1119</inkml:trace>
  <inkml:trace contextRef="#ctx0" brushRef="#br1" timeOffset="-2.14748E7">241 632 8192,'19'1'15027,"0"3"-10415,-5 0-6153,0 0 1,14 8 0,-19-8-454,0 5 3237,-9-9-1191,0 0 0,0 0 0,0 0 0,0 0 0,1 0 0,-1 0 0,0 0-1,0 0 1,0 0 0,0 1 0,0-1 0,0 0 0,0 0 0,0 0 0,0 0 0,0 0 0,0 0 0,0 1 0,0-1 0,0 0-1,0 0 1,0 0 0,0 0 0,0 0 0,0 1 0,0-1 0,0 0 0,0 0 0,0 0 0,0 0 0,0 0 0,0 0 0,0 1-1,0-1 1,0 0 0,0 0 0,0 0 0,0 0 0,0 0 0,-1 0 0,1 0 0,0 0 0,0 1 0,0-1 0,0 0 0,0 0 0,-11 3 1262,7-3-1467,0 1 1,-1-1-1,1 0 0,0-1 1,1 0-1,-1 1 1,0-2-1,0 1 1,0 0-1,0-1 1,1 0-1,-1-1 1,0 1-1,1-1 0,0 0 1,-1 0-1,1 0 1,0-1-1,1 0 1,-2 1-1,-2-7 1,-1 1 152</inkml:trace>
  <inkml:trace contextRef="#ctx0" brushRef="#br1" timeOffset="-2.14748E7">405 834 8192,'0'4'18022,"0"4"-18022,0 6 0,0 3 0,0 4 0,0 1 0,0 1 0,0 1 0,-3-5 0,-1-1 0,1 0 0,0-6 0,1-10 0,1-5 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5:22:14.141"/>
    </inkml:context>
    <inkml:brush xml:id="br0">
      <inkml:brushProperty name="width" value="0.035" units="cm"/>
      <inkml:brushProperty name="height" value="0.035" units="cm"/>
      <inkml:brushProperty name="color" value="#004F8B"/>
    </inkml:brush>
  </inkml:definitions>
  <inkml:trace contextRef="#ctx0" brushRef="#br0">146 1 8192,'0'5'878,"0"0"1,-1 0 0,1 0-1,-1 0 1,-1 1 0,1-1-1,-1-1 1,1 1 0,-1 0-1,-1 0 1,-3 5 0,-1 1 628,-1-1 1,0 0-1,-11 9 0,-15 17-58,28-27-1449,-1 1 0,2-1 0,-1 1 0,1 0 0,1 0 0,-7 21 0,10-26 0,-1 1 0,1-1 0,0 1 0,0 0 0,0-1 0,1 1 0,0 0 0,0-1 0,1 1 0,-1 0 0,1-1 0,0 1 0,1 0 0,-1-1 0,4 6 0,-3-8 6,-1 0 0,2 0 0,-1 0 0,0-1 1,0 1-1,1-1 0,-1 0 0,1 0 0,0 0 0,0 0 1,0 0-1,0 0 0,0-1 0,0 0 0,0 1 1,0-1-1,0 0 0,1-1 0,4 2 0,-6-2-24,0 0-1,0 0 0,1 0 0,-1 0 1,0 0-1,0-1 0,0 1 0,0 0 1,0-1-1,0 0 0,0 0 0,0 1 1,0-1-1,0 0 0,-1 0 0,1-1 1,0 1-1,-1 0 0,1-1 0,0 1 1,-1-1-1,0 1 0,1-1 0,-1 0 1,0 1-1,0-1 0,0 0 0,0 0 0,0 0 1,0 0-1,-1 0 0,2-2 0,0-5-3516,0 0-1,-1 0 0,0-1 0,0-12 0,-5-9 3892,-1 18 4853,-2 2 4397,-3 1-6602</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5:22:17.840"/>
    </inkml:context>
    <inkml:brush xml:id="br0">
      <inkml:brushProperty name="width" value="0.035" units="cm"/>
      <inkml:brushProperty name="height" value="0.035" units="cm"/>
      <inkml:brushProperty name="color" value="#004F8B"/>
    </inkml:brush>
  </inkml:definitions>
  <inkml:trace contextRef="#ctx0" brushRef="#br0">110 0 8192,'-1'3'1506,"0"0"1,0 0-1,-1 0 1,1 0-1,-1 0 1,1 0-1,-1-1 1,0 1-1,0 0 1,-4 3-1,-2 4-55,-1 5-2602,0 1 1,2 0-1,-1 0 1,-7 30 0,1-6-2350,10-26 2338,0 1 0,0-1-1,2 1 1,0 0 0,-1 23 0,7 36-635,-4-72 1847,0-1 0,0 1 0,0 0 0,1 0 0,-1 0 0,1 0 0,-1 0 0,1-1 0,0 1 0,0 0 0,0-1 0,0 1 0,0 0 0,0-1 0,0 1 1,0-1-1,1 1 0,-1-1 0,0 0 0,1 0 0,-1 0 0,1 0 0,0 0 0,-1 0 0,1 0 0,0 0 0,-1 0 0,1-1 0,0 1 0,0-1 0,0 1 0,0-1 0,0 0 0,0 0 0,2 0 1,1 0 30,0-1 0,0 1 1,0-1-1,0 0 1,0-1-1,0 1 1,-1-1-1,1 0 1,-1 0-1,1-1 1,-1 1-1,5-5 1,23-14-1102,-20 13 186,0 0 0,0 0 0,18-19 0,-27 25 1316,-1-1-1,0 0 1,1 0-1,-1-1 0,-1 1 1,1 0-1,0-1 1,1-3-1,-3 5 499,1-1 0,-1 1 0,1-1 0,-1 0 0,0 1 0,0-1 0,0 0 0,0 1 0,0-1-1,-1 0 1,1 1 0,-2-5 0,0 4-834,1 0-1,-1 0 1,0 0-1,0 0 1,0 1-1,0-1 1,-1 1-1,1-1 1,-1 1-1,1 0 1,-1 0-1,0 0 1,0 0-1,0 0 1,0 0-1,0 1 1,0 0-1,0-1 1,-1 1-1,-5-1 1,2 1-202,1 0 1,-1 0-1,1 0 0,-1 0 1,1 1-1,-1 1 1,0-1-1,1 1 1,-1 0-1,-6 2 1,12-3 55,1 0 0,-1 0 0,1 0 0,-1 0 0,1 0 0,-1 0 0,1 1 0,-1-1 0,1 0 0,-1 0 0,1 0 0,0 1 0,-1-1 0,1 0 0,-1 1 0,1-1 0,0 0 0,-1 1 0,1-1 0,0 0 0,-1 1 0,1-1 0,0 1 0,0-1 0,-1 1 0,1 0 0,10 5 0,21 0 0,10-5 0,-39-1 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7:14:16.109"/>
    </inkml:context>
    <inkml:brush xml:id="br0">
      <inkml:brushProperty name="width" value="0.035" units="cm"/>
      <inkml:brushProperty name="height" value="0.035" units="cm"/>
    </inkml:brush>
  </inkml:definitions>
  <inkml:trace contextRef="#ctx0" brushRef="#br0">95 708 24575,'225'-12'0,"-64"-7"0,-32-2 0,-85 16 0,0 1 0,87 5 0,-47 0 0,-65-1-1365,-3 0-5461</inkml:trace>
  <inkml:trace contextRef="#ctx0" brushRef="#br0" timeOffset="-3573.91">1 139 24575,'779'0'-1365,"-763"0"-5461</inkml:trace>
  <inkml:trace contextRef="#ctx0" brushRef="#br0" timeOffset="-1938">741 0 24575,'10'1'0,"-1"0"0,1 1 0,14 3 0,19 5 0,109 11 0,-147-21 0,-1 1 0,1 0 0,-1 1 0,0 0 0,0-1 0,6 4 0,-10-5 0,1 0 0,0 1 0,-1-1 0,1 0 0,-1 1 0,1-1 0,-1 0 0,0 1 0,1-1 0,-1 1 0,1-1 0,-1 1 0,0-1 0,1 1 0,-1-1 0,0 1 0,0-1 0,1 1 0,-1 0 0,0-1 0,0 1 0,0-1 0,0 1 0,0 0 0,1-1 0,-1 1 0,-1 0 0,1-1 0,0 1 0,0-1 0,0 1 0,0 0 0,0-1 0,0 1 0,-1-1 0,1 1 0,0-1 0,0 2 0,-1-2 0,1 1 0,0-1 0,-1 1 0,1-1 0,-1 1 0,1-1 0,-1 1 0,1-1 0,-1 0 0,1 1 0,-1-1 0,1 0 0,-1 1 0,0-1 0,-60 41 0,43-29 0,0-1 0,-17 17 0,27-21-161,2 0 0,-1 1 0,-7 11 0,10-13-560,-3 3-6105</inkml:trace>
  <inkml:trace contextRef="#ctx0" brushRef="#br0" timeOffset="2814.94">855 473 24575,'4'2'0,"-1"-1"0,1 1 0,-1-1 0,0 1 0,0 0 0,0 0 0,0 0 0,0 1 0,0-1 0,0 1 0,-1 0 0,3 4 0,12 8 0,5 2 0,27 12 0,5 4 0,6 1 0,-60-34 0,1 0 0,-1 0 0,1 0 0,-1 0 0,0 1 0,1-1 0,-1 0 0,0 0 0,1 1 0,-1-1 0,0 0 0,1 1 0,-1-1 0,0 0 0,0 1 0,1-1 0,-1 0 0,0 1 0,0-1 0,0 0 0,1 1 0,-1-1 0,0 1 0,0-1 0,0 1 0,0-1 0,0 0 0,0 1 0,0-1 0,0 3 0,-11 7 0,-25 4 0,30-12 0,-160 71 0,146-63 0,0 2 0,-22 17 0,38-25 47,11-3-1459,4-2-5414</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6:03:10.875"/>
    </inkml:context>
    <inkml:brush xml:id="br0">
      <inkml:brushProperty name="width" value="0.1" units="cm"/>
      <inkml:brushProperty name="height" value="0.1" units="cm"/>
      <inkml:brushProperty name="color" value="#66CC00"/>
    </inkml:brush>
  </inkml:definitions>
  <inkml:trace contextRef="#ctx0" brushRef="#br0">0 966 8192,'7'9'7582,"-6"-7"-7266,2 15 3138,-3-13-3338,12 83-116,2 23 0,30 116 0,-41-220 0,-1 2 0,0-2 0,1 1 0,1 0 0,-1-1 0,1 1 0,5 6 0,-9-12 0,1 0 0,0 0 0,0 0 0,0 1 0,0-1 0,0-1 0,0 1 0,0 0 0,0 1 0,0-1 0,1-1 0,-1 1 0,0 0 0,1-1 0,-1 1 0,0-1 0,1 1 0,-1-1 0,0 0 0,1 0 0,-1 0 0,0 0 0,1 0 0,-1 0 0,1 0 0,-1 0 0,0 0 0,1 0 0,-1-1 0,1 1 0,-1-1 0,0 1 0,0-1 0,1 1 0,-1-1 0,0 0 0,0-1 0,0 1 0,0 0 0,0 1 0,0-1 0,2-2 0,9-14-15,0-2 0,-1 2 0,-1-2 0,-1 1-1,0-2 1,11-40 0,-6 22-374,130-399-4339,56-144-1517,-194 567 6260,50-111 1045,-49 111-773,2-1 0,0 1 0,0 1-1,1 1 1,21-23 0,-12 19 273</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5:35.276"/>
    </inkml:context>
    <inkml:brush xml:id="br0">
      <inkml:brushProperty name="width" value="0.05" units="cm"/>
      <inkml:brushProperty name="height" value="0.05" units="cm"/>
      <inkml:brushProperty name="color" value="#004F8B"/>
    </inkml:brush>
  </inkml:definitions>
  <inkml:trace contextRef="#ctx0" brushRef="#br0">0 519 8192,'15'0'4599,"7"0"5659,-8-1-7093,-8 0-3165,0 0 0,0 0 0,0-1 0,0 0 0,0-1 0,-1 1 0,0-2 0,1 1 0,-1 0 0,8-7 0,6-8 0,22-23 0,-24 22 0,19-18-132,104-116-1812,-124 131 1813,1 1 0,-3-2 0,0 0 0,-2 0 1,18-46-1,-24 40 1933,-6 28-1775,0 1 1,0 0 0,0-1 0,0 1 0,0 0 0,0-1-1,0 1 1,0 0 0,-1-1 0,1 1 0,0 0-1,0-1 1,0 1 0,0 0 0,-1 0 0,1-1 0,0 1-1,0 0 1,0 0 0,-1-1 0,1 1 0,0 0 0,-1 0-1,1 0 1,0-1 0,-1 1 0,-14 3 280,8 1-376,0 2 1,0-2-1,1 1 1,0 0-1,0 2 1,0-2-1,1 1 1,-1 0-1,1 2 1,0-2-1,-5 11 1,-5 12-708,-17 46 0,29-68 659,-126 286-15430,118-269 15546,0 0 0,2 1 0,1 0 0,0 0 0,2 1 0,1 0 0,1 0 0,-2 37 0,5-12 1994,1 90 11458,4-82-10876,-4-57-2576,0-1 0,0 0 0,0 0 0,0 1 0,1-1 0,-1 0 0,0 1 0,1-1 0,-1 0 0,1 0 0,0 0 0,-1 0 0,1 2 0,0-2 0,0 0 0,0 0 0,-1 0 0,1 0 0,0-1 0,2 3 0,-2-3 0,0 0 0,0 0 0,-1 0 0,1 0 0,0 0 0,0 0 0,0 0 0,0 0 0,-1 0 0,1 0 0,0 0 0,0-1 0,0 1 0,-1 0 0,1 0 0,0-1 0,0 1 0,-1-1 0,1 1 0,0-1 0,-1 1 0,1-1 0,0 1 0,-1-1 0,1 1 0,-1-1 0,1 0 0,-1 1 0,1-1 0,-1-1 0,0 1 0,1 1 0,0-2 0,26-52-698,39-106 0,4-13-1088,-44 128 2086,-21 39-38,0 0 0,-1-2 0,0 1 0,-1 1 0,1-2 0,-1 0 0,0 1 0,0-1 0,-1 0 0,2-14 0,-3 18-262,-1-1 0,0 1 0,0 0 0,0 0 0,0 0 0,-1-2 0,1 2 0,-1 0 0,0 0 0,-1 0 0,1 0 0,0 0 0,-2 0 0,-2-4 0,3 4 0,-1 1 0,1 1 0,-1 0 0,0-1 0,0 1 0,1 0 0,-2 0 0,1 1 0,0-1 0,0 0 0,-1 0 0,1 1 0,0 0 0,-1 1 0,1-1 0,-1 0 0,-3 1 0,-19-1-1875,21 2 983,1-1 0,0 1 0,-1 0 0,1 0 0,0 0 0,0 1 0,-5 2 0,7-3 495,1 0 1,-1 0-1,1 0 1,-1 0-1,1 1 1,-1-1-1,1 0 1,0 0-1,-1 1 1,1-1-1,0 1 1,0-1-1,0 2 1,0-1-1,0-1 1,1 1 0,-2 2-1,2-1 241,-1-1 0,1 0-1,0 0 1,0 1 0,0 0 0,0-1 0,0 0 0,1 0-1,-1 1 1,1-1 0,0 2 0,1 1 156,0-2 0,0 0 0,0 0 0,0 0 0,1 0 0,-1-1 0,1 2 0,-1-1 0,1-1 0,0 0 0,0 0 0,0 0 0,1 0 0,-1 0 0,0 0 0,1-1 0,-1 0 0,1 1 0,4 0 0,5 2 0,1-1 0,0-1 0,25 2 0,-34-4 296,-1-1 0,1 1 1,-1-1-1,0 0 1,0 0-1,0 0 0,0 0 1,0-1-1,-1 1 0,1-1 1,4-4-1,-3 3 659,-1 0 0,1-1 1,0 0-1,-1 0 0,0-1 0,0 1 0,0-1 0,0 1 0,-1-1 1,0-1-1,6-10 0,-9 8 2049,-2 3-3004</inkml:trace>
  <inkml:trace contextRef="#ctx0" brushRef="#br0" timeOffset="923.02">834 223 8192,'-4'1'690,"1"-1"-1,-1 2 1,1-1 0,-1 0 0,1 1 0,0-1 0,-1 1-1,1-1 1,0 1 0,0 0 0,0 0 0,0 1 0,1-1-1,-1 2 1,0-2 0,1 1 0,0 0 0,-3 3 0,-2 5 293,1-1 0,0 1 0,0 0 0,-6 16 0,8-11-983,1 2 0,0-1 0,1 1 0,0-1 0,1 0 0,2 1 0,2 25 0,-1 17 0,1-26 0,1-23 0</inkml:trace>
  <inkml:trace contextRef="#ctx0" brushRef="#br0" timeOffset="1662.74">1083 352 8192,'0'4'18022,"-3"3"-18022,-4 4 0,-3 1 0,-4-3 0,-3 4 0,-1 0 0,3 0 0,1 3 0,-1 0 0,0 1 0,-1 0 0,-1-1 0,0-5 0,3-4 0</inkml:trace>
  <inkml:trace contextRef="#ctx0" brushRef="#br0" timeOffset="3063.86">870 352 8192,'18'3'16362,"-14"-1"-14702,1 0-1660,-1 1 0,1 0 0,0 0 0,-1 1 0,0 0 0,0 0 0,0 0 0,0 0 0,0 0 0,-1 2 0,3 4 0,4 8 0,14 34 0,-7-13 0,1 4 0,-11-25 0,18 30 0,-17-35 0</inkml:trace>
  <inkml:trace contextRef="#ctx0" brushRef="#br0" timeOffset="4244.64">1225 186 8192,'2'0'469,"0"1"1,0-1-1,0 1 0,0 0 1,-1-1-1,1 1 1,0 0-1,0 0 0,-1 0 1,1 0-1,0 1 1,-1-1-1,0 0 0,1 1 1,-1-1-1,0 1 1,1 0-1,-1 0 0,0-1 1,0 1-1,0 0 1,0 0-1,-1 0 0,1-1 1,0 1-1,0 5 1,2 6 1295,1 1 1,1 24 0,-4-33-1715,1 16-51,0-1 0,-1 1 0,-1 0 0,-1 0 0,0-1 0,-2 1 0,0 0 0,-12 37 0,3-18-3300,8-26-606,0-1 0,-10 23-1,7-25 255,-6 0 4301,0-6-649</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6:03:12.260"/>
    </inkml:context>
    <inkml:brush xml:id="br0">
      <inkml:brushProperty name="width" value="0.1" units="cm"/>
      <inkml:brushProperty name="height" value="0.1" units="cm"/>
      <inkml:brushProperty name="color" value="#66CC00"/>
    </inkml:brush>
  </inkml:definitions>
  <inkml:trace contextRef="#ctx0" brushRef="#br0">0 1133 8192,'15'15'1121,"-3"-2"357,-1-1 0,0 2 0,0-1 1,-2 1-1,1 0 0,9 22 0,57 166-1478,4 9 0,-79-209 0,1 4 0,1 0 0,0 0 0,0-1 0,1 1 0,5 7 0,-8-12 0,-1-1 0,1 1 0,-1-1 0,1 1 0,0-1 0,-1 1 0,1-1 0,-1 0 0,1 1 0,0-1 0,-1 0 0,1 0 0,0 1 0,-1-1 0,1 0 0,0 0 0,-1 0 0,1 0 0,0 0 0,-1 0 0,1 0 0,0 0 0,0 0 0,1-1 0,-1 0 0,0 0 0,1 1 0,-1-1 0,0 0 0,0 0 0,0 0 0,0-1 0,0 1 0,0-1 0,0 1 0,-1 0 0,1-1 0,0 1 0,1-3 0,13-33 47,14-54 0,-7 18-700,33-75-2284,122-237 0,108-118-2098,-231 417 5035,4 0 0,3 4 0,108-113 0,-150 176 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6:03:17.752"/>
    </inkml:context>
    <inkml:brush xml:id="br0">
      <inkml:brushProperty name="width" value="0.035" units="cm"/>
      <inkml:brushProperty name="height" value="0.035" units="cm"/>
    </inkml:brush>
  </inkml:definitions>
  <inkml:trace contextRef="#ctx0" brushRef="#br0">0 1 24575,'6'1'0,"-1"0"0,0 1 0,0 0 0,0 0 0,0 0 0,0 1 0,0-1 0,0 2 0,-1-1 0,1 0 0,7 8 0,9 6 0,-12-10 0,-1 0 0,1 1 0,-1 1 0,-1 0 0,1 0 0,7 13 0,12 14 0,-13-16 0,0 0 0,-2 1 0,13 29 0,-4-10 0,-13-24 0,-3-5 0,0-2 0,0 1 0,1 0 0,0-1 0,0-1 0,1 0 0,0 1 0,1-1 0,0-1 0,10 9 0,111 72 0,-122-82 0,0-1 0,-1 1 0,1 0 0,-1 0 0,-1 1 0,10 12 0,-9-11 0,0 0 0,0 0 0,0-2 0,1 1 0,11 9 0,8 1-89,-8-5-337,0 1 1,26 23 0,-36-27-6401</inkml:trace>
  <inkml:trace contextRef="#ctx0" brushRef="#br0" timeOffset="1230.31">706 638 24575,'5'0'0,"-1"0"0,1 0 0,0 1 0,-1-1 0,1 1 0,0 0 0,-1 1 0,0-1 0,1 1 0,-1 0 0,0 1 0,0-1 0,0 0 0,0 1 0,0 0 0,4 3 0,-3 0 0,0 0 0,-1 1 0,1-1 0,-1 1 0,0-1 0,-1 1 0,0 1 0,5 13 0,2 4 0,-7-20 0,-1 0 0,1 2 0,-1-2 0,-1 1 0,1 0 0,0 7 0,-2-13 0,0 1 0,0-1 0,0 0 0,0 1 0,-1-1 0,1 1 0,0-1 0,0 1 0,0-1 0,-1 1 0,1-1 0,0 0 0,-1 1 0,1-1 0,0 0 0,-1 1 0,1-1 0,-1 0 0,1 1 0,0-1 0,-1 0 0,1 0 0,-1 0 0,1 1 0,-1-1 0,1 0 0,-1 0 0,1 0 0,-1 0 0,1 0 0,-1 0 0,0 0 0,-20 1 0,18-1 0,-23-1 0,0-2 0,0 0 0,0-2 0,1-2 0,0 1 0,-31-14 0,46 16-227,0 1-1,0 1 1,0 0-1,-1 1 1,-11-1-1,6 1-6598</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9T16:03:20.622"/>
    </inkml:context>
    <inkml:brush xml:id="br0">
      <inkml:brushProperty name="width" value="0.035" units="cm"/>
      <inkml:brushProperty name="height" value="0.035" units="cm"/>
    </inkml:brush>
  </inkml:definitions>
  <inkml:trace contextRef="#ctx0" brushRef="#br0">0 644 24575,'65'-70'0,"82"-65"0,-64 63 0,47-37 0,-108 93 0,-1 1 0,2 3 0,-1-1 0,34-12 0,-35 19 0,0 1 0,1 1 0,35-2 0,-13 2 0,-42 3-97,0 1-1,0 0 1,0 0-1,-1-1 1,1 1-1,0-1 1,0 1-1,-1-1 1,1 0-1,0 0 1,-1 0-1,1 0 0,2-2 1,1-5-6729</inkml:trace>
  <inkml:trace contextRef="#ctx0" brushRef="#br0" timeOffset="1150.28">705 1 24575,'106'9'0,"-3"0"0,-103-9 0,10 0 0,0 0 0,0 1 0,0 0 0,17 7 0,-24-8 0,-1 1 0,0 0 0,1 0 0,-1 1 0,0-1 0,0 0 0,1 2 0,-1-2 0,0 1 0,-1 0 0,1 0 0,0-1 0,0 1 0,-1 0 0,1 2 0,-1-2 0,0 0 0,1 0 0,-1 1 0,0-1 0,0 1 0,-1 0 0,2 4 0,-1 3 0,-1-1 0,0-1 0,0 1 0,0-1 0,-1 1 0,-1 0 0,1-1 0,-1 1 0,-1-1 0,1 1 0,-1-2 0,-8 16 0,2-5 0,-1-1 0,-1-1 0,0 1 0,-20 21 0,16-23-1365,1-4-5461</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08:40.758"/>
    </inkml:context>
    <inkml:brush xml:id="br0">
      <inkml:brushProperty name="width" value="0.035" units="cm"/>
      <inkml:brushProperty name="height" value="0.035" units="cm"/>
    </inkml:brush>
  </inkml:definitions>
  <inkml:trace contextRef="#ctx0" brushRef="#br0">58 0 24575,'1'17'0,"1"-1"0,0 1 0,1-2 0,6 18 0,-4-15 0,-1 0 0,-1 0 0,2 20 0,-5 8 0,-2-2 0,-14 90 0,-42 230 0,51-302 0,-1 116 0,9-131 0,-2 13 0,11 82 0,10 28 0,-12-112 0,0 114 0,3 22 0,-13-72 0,4 163 0,3-226 0,2 42 0,-9-68 0,-2-1 0,-1 0 0,-11 38 0,3-12 0,10-43 0,-5 22 0,1 1 0,2-1 0,-1 51 0,6-63 0,0 7 0,1 0 0,1-1 0,1 1 0,11 43 0,-2-34 0,-1 1 0,-2 1 0,-2-1 0,3 74 0,1 18 0,-11 841 0,-12-862 0,13-90 0,0-17 0,-1-1 0,1 1 0,-1-1 0,0 2 0,-1-1 0,1-1 0,-1 1 0,0-1 0,-3 9 0,2-11-1365</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08:58.091"/>
    </inkml:context>
    <inkml:brush xml:id="br0">
      <inkml:brushProperty name="width" value="0.035" units="cm"/>
      <inkml:brushProperty name="height" value="0.035" units="cm"/>
    </inkml:brush>
  </inkml:definitions>
  <inkml:trace contextRef="#ctx0" brushRef="#br0">0 189 24575,'123'1'0,"129"-3"0,-218-1 0,36-12 0,23-2 0,49-10 0,-85 16 0,-45 8 0,-1-1 0,1 2 0,1 1 0,-1 0 0,1 0 0,-1 1 0,0 1 0,1 0 0,17 5 0,48 23 0,-56-19 0,0-1 0,1-1 0,-1-1 0,1-2 0,0 0 0,35 1 0,20-5 0,64-4 0,-103-1 0,55-16 0,27-6 0,-79 21 0,41-15 0,40-6 0,-54 15 0,-42 6 0,54-3 0,83-1 0,-144 7 0,-1 2 0,2 0 0,-1 1 0,0 1 0,0 0 0,-1 3 0,1 0 0,-1 1 0,28 13 0,-16-7 0,55 14 0,15 6 0,-74-22 0,0-2 0,-1 0 0,2-3 0,45 4 0,110-11 0,-127-3 0,17-2 0,-40 6 0,51-10 0,-50 5 0,46-2 0,-53 6 0,1-1 0,45-13 0,-24 5 0,-19 5 0,8-2 0,-2 1 0,64-1 0,31-5 0,2 20 0,-70-3 0,154-1 0,-117-4 0,-66-2 0,-1 0 0,46-12 0,7-2 0,-24 7 0,-28 3 0,65-1 0,-62 8 0,101 4 0,-114-1 0,-1 1 0,1 0 0,39 16 0,19 13 0,-49-17 0,2-2 0,-1-2 0,2-1 0,35 5 0,12-6 0,1-5 0,91-7 0,-91-11 0,-21 0 0,-38 10 0,3-1 0,28-1 0,45 4 0,126 3 0,-182 3 0,109 3 0,-106-12 0,-3 0 0,2-4 0,84-26 0,-102 27 0,0 3 0,-1-1 0,1 4 0,1 0 0,31 4 0,10-1 0,51 5 0,-50 0 0,37 4 0,51 2 0,-115-14 0,11 0 0,1 2 0,84 15 0,-101-11 0,-1 1 0,2-4 0,-1-1 0,60-9 0,62-25 0,-114 21 0,1 1 0,92-5 0,-27 8 0,-75 3 0,21-6-1365,-51 10-5461</inkml:trace>
  <inkml:trace contextRef="#ctx0" brushRef="#br0" timeOffset="1878.68">8748 1 24575,'0'1'0,"0"1"0,1-1 0,-1 2 0,0-2 0,1 0 0,-1 1 0,1-1 0,0 0 0,-1 0 0,1 2 0,0-2 0,0 0 0,0 0 0,0 0 0,0 0 0,1 2 0,24 18 0,-4-1 0,-7-3 0,-11-14 0,0 2 0,0-1 0,0 1 0,-1-1 0,6 10 0,-8-13 0,-1 2 0,1-2 0,-1 1 0,1 0 0,-1-1 0,0 2 0,0-2 0,1 1 0,-1 0 0,0-1 0,0 1 0,-1 1 0,1-2 0,0 1 0,0 0 0,-1-1 0,1 1 0,-1 0 0,0 0 0,1-1 0,-1 1 0,0-1 0,-1 4 0,-21 32-1365,18-26-5461</inkml:trace>
  <inkml:trace contextRef="#ctx0" brushRef="#br0" timeOffset="2838.39">9207 63 24575,'0'7'0,"-1"-2"0,0 1 0,0-1 0,-1 1 0,0-1 0,1 1 0,-2-1 0,1 1 0,0-2 0,-1 2 0,0-2 0,-5 8 0,-12 26 0,16-31-195,1-2 0,-1 2 0,0-2 0,0 1 0,-1-1 0,-7 9 0,6-8-6631</inkml:trace>
  <inkml:trace contextRef="#ctx0" brushRef="#br0" timeOffset="4448.28">9062 51 24575,'3'2'0,"1"0"0,0 0 0,-1 1 0,0-1 0,0 0 0,0 1 0,1 1 0,-1-2 0,-1 1 0,6 7 0,-3-3 0,2 1 0,-1 0 0,0 1 0,0 1 0,8 18 0,-10-17 0,2-1 0,-1 0 0,1-1 0,9 14 0,-3-2 97,-11-18-259,1-1-1,-1 2 1,0-2-1,1 0 1,-1 2-1,1-2 1,0 0-1,2 2 1,3 2-6664</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09:22.214"/>
    </inkml:context>
    <inkml:brush xml:id="br0">
      <inkml:brushProperty name="width" value="0.035" units="cm"/>
      <inkml:brushProperty name="height" value="0.035" units="cm"/>
    </inkml:brush>
  </inkml:definitions>
  <inkml:trace contextRef="#ctx0" brushRef="#br0">93 20 24575,'0'39'0,"-8"59"0,6-81 0,-2-1 0,-1 1 0,1-1 0,-2 1 0,-14 29 0,12-26 0,0 1 0,1-1 0,0 0 0,-5 37 0,11-56-45,1-4-1275,0-4-5506</inkml:trace>
  <inkml:trace contextRef="#ctx0" brushRef="#br0" timeOffset="2164.18">82 33 24575,'2'-2'0,"3"-3"0,2-1 0,1 2 0,3-1 0,0-1 0,0 2 0,-1 3 0,-2 4 0,-4 4 0,-1 2 0,-2 2 0,0 2 0,0-3 0,1 0 0,0-1 0,0 2 0,-1-1-8191</inkml:trace>
  <inkml:trace contextRef="#ctx0" brushRef="#br0" timeOffset="3833.25">25 189 24575,'2'2'0,"2"1"0,3 0 0,2 0 0,1 1 0,1 0 0,2-1 0,-1-2 0,0 2 0,-1 0 0,1 0 0,-2 2 0,-3 0 0</inkml:trace>
  <inkml:trace contextRef="#ctx0" brushRef="#br0" timeOffset="4998.39">276 165 24575,'-12'128'0,"12"17"-1365,0-133-5461</inkml:trace>
  <inkml:trace contextRef="#ctx0" brushRef="#br0" timeOffset="6026.63">469 226 24575,'0'1'0,"-2"4"0,-1 2 0,-1 1 0,-1 0 0,0 1 0,-1 1 0,0 1 0,0 1 0,2-2-8191</inkml:trace>
  <inkml:trace contextRef="#ctx0" brushRef="#br0" timeOffset="7207.45">401 189 24575,'0'9'0,"1"-1"0,0 1 0,0-1 0,1 1 0,0-1 0,0 1 0,1-1 0,0 1 0,1-2 0,-1 2 0,1-2 0,1 1 0,-1-1 0,1 0 0,10 11 0,-11-13 21,1 1-1,-1 0 0,0 0 0,3 8 1,-4-8-231,0 0 1,0-1-1,1 0 1,0 1-1,0-1 0,4 4 1,-1-3-6617</inkml:trace>
  <inkml:trace contextRef="#ctx0" brushRef="#br0" timeOffset="9403.55">423 273 24575,'0'2'0,"0"3"0,0 2 0,0 3 0,-1 0 0,-2 3 0,-1-3 0,-1-2-8191</inkml:trace>
  <inkml:trace contextRef="#ctx0" brushRef="#br0" timeOffset="11538.15">423 333 24575,'-1'0'0,"-4"2"0,0 3 0,1 3 0,-2-1 0,2 1 0,-2-1 0,0 1 0,2 0 0,1 0-8191</inkml:trace>
  <inkml:trace contextRef="#ctx0" brushRef="#br0" timeOffset="12762.8599">594 165 24575,'1'21'0,"1"0"0,7 30 0,-5-30 0,-1 0 0,1 34 0,-4-16-1365,0-29-5461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09:56.860"/>
    </inkml:context>
    <inkml:brush xml:id="br0">
      <inkml:brushProperty name="width" value="0.035" units="cm"/>
      <inkml:brushProperty name="height" value="0.035" units="cm"/>
    </inkml:brush>
  </inkml:definitions>
  <inkml:trace contextRef="#ctx0" brushRef="#br0">1 2210 24575,'0'2'0,"0"-1"0,0 1 0,1 0 0,-1 0 0,0 0 0,1-1 0,0 1 0,-1-1 0,1 1 0,0-1 0,0 1 0,-1-1 0,1 0 0,0 1 0,1-1 0,-1 0 0,0 0 0,0 0 0,0 2 0,1-2 0,1 1 0,34 16 0,-15-8 0,-10-4 0,1 2 0,-1-3 0,0 1 0,2-2 0,-1 0 0,1 1 0,-1-3 0,0 1 0,1-2 0,25 1 0,-29-3 0,0-1 0,0 0 0,0 0 0,0-2 0,13-4 0,-13 4 0,0 1 0,-1 0 0,2 0 0,20-3 0,-19 4 0,0 0 0,-1-1 0,0 0 0,0-2 0,0 0 0,0 0 0,0 0 0,12-10 0,19-9 0,-4 9 0,60-19 0,-35 14 0,-12 5 0,0 3 0,78-9 0,-90 15 0,-1-3 0,49-17 0,-72 22 0,-1-1 0,0 0 0,14-11 0,-16 10 0,0-1 0,0 2 0,14-4 0,-9 3 0,20-3 0,67-29 0,-94 33 0,1 2 0,1 0 0,17-3 0,-20 4 0,-1 1 0,0-1 0,0 0 0,0-1 0,1 0 0,-1 0 0,14-10 0,28-18 0,1 1 0,67-28 0,-72 37 0,86-28 0,-123 45 0,0-1 0,0 0 0,0 0 0,-1-1 0,1 1 0,10-12 0,-9 8 0,-1 1 0,2 1 0,14-9 0,-20 14 0,1-1 0,0 1 0,0-1 0,0-2 0,0 2 0,-2-1 0,2 0 0,-1 0 0,9-11 0,-2 2 0,0 2 0,1-1 0,0 1 0,21-13 0,10-8 0,38-49 0,21-20 0,-5 5 0,-78 76 0,28-36 0,-28 33 0,25-27 0,-26 32 0,-1-3 0,21-33 0,-7 12 0,-19 22 0,-1-1 0,0-1 0,-1-1 0,12-36 0,-7 20 0,-4 12 0,2 1 0,2 0 0,20-27 0,21-36 0,-49 76 0,1 0 0,0 1 0,0-1 0,1 2 0,19-18 0,63-44 0,-29 26 0,-41 29 0,-2-1 0,38-41 0,-46 46 0,1 1 0,1 1 0,16-12 0,5-5 0,-25 22 0,0 1 0,1 1 0,0 0 0,0 0 0,-1 1 0,1 1 0,15-3 0,-14 3 0,-1 1 0,0 1 0,-1 0 0,1 0 0,11 1 0,18 0 0,-36-2 0,2 0 0,-1 1 0,0-1 0,0 0 0,0 0 0,0-1 0,7-3 0,22-12 0,-20 14 0,-1-1 0,1 2 0,0 0 0,1 1 0,-2 1 0,1 0 0,1 1 0,-1 1 0,0 0 0,-1 1 0,1 0 0,0 1 0,16 7 0,28 7 0,-35-11 0,34 15 0,-52-19 0,-1 1 0,0 0 0,0 0 0,0 1 0,0 0 0,-1 0 0,1 0 0,-1 0 0,-1 0 0,1 1 0,-1-1 0,4 7 0,-2-2 0,1-2 0,0 0 0,8 11 0,59 65 0,1 2 0,-10-11 0,-26-34 0,43 62 0,-67-85 0,-5-6 0,-1 0 0,12 21 0,-10-16 0,2 1 0,-1-3 0,24 28 0,-19-24 0,24 35 0,-15-12 0,11 15 0,38 85 0,-54-102 0,24 37 0,5 8 0,-37-60 0,-4-8 0,0-2 0,2 0 0,-1 0 0,1 0 0,16 16 0,61 78 0,-12-12 0,-68-87 0,1 0 0,-1 1 0,0-1 0,8 20 0,-10-20 0,0-1 0,0 1 0,0-1 0,1 0 0,1 0 0,-1-1 0,1 0 0,6 7 0,170 144 0,-167-146 0,1 0 0,-1-2 0,29 14 0,-19-10 0,-5-5 0,0 0 0,1-2 0,1-1 0,24 5 0,6 1 0,11 4 0,3-2 0,-1-4 0,0-2 0,67-3 0,16-7 0,230 4 0,-349-2 0,1 3 0,-2 0 0,2 2 0,-1 2 0,-2 0 0,2 2 0,50 24 0,-56-23 0,2 0 0,0-3 0,0 0 0,40 5 0,-13-6 0,-34-5 0,-1 0 0,32 10 0,3 5 0,102 28 0,-122-36 0,0-3 0,64 2 0,-54-5 0,-2 3 0,53 11 0,-36-5 0,-48-10-1365,0 0-5461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0:16.813"/>
    </inkml:context>
    <inkml:brush xml:id="br0">
      <inkml:brushProperty name="width" value="0.035" units="cm"/>
      <inkml:brushProperty name="height" value="0.035" units="cm"/>
      <inkml:brushProperty name="color" value="#00A0D7"/>
    </inkml:brush>
  </inkml:definitions>
  <inkml:trace contextRef="#ctx0" brushRef="#br0">24 0 24575,'0'4'0,"0"51"0,-1 1 0,-17 102 0,14-136-1365,3-13-5461</inkml:trace>
  <inkml:trace contextRef="#ctx0" brushRef="#br0" timeOffset="1503.56">34 237 24575,'4'-2'0,"-1"-1"0,0 1 0,1 0 0,-1 0 0,1 0 0,0 1 0,0-1 0,0 1 0,4-1 0,43-7 0,-15 3 0,7-1 0,-31 5 0,0 0 0,0 0 0,0-1 0,13-6 0,-11 5 0,-1-1 0,1 2 0,18-3 0,-1 1 0,-2 0 0,1 1 0,0 2 0,0 1 0,48 5 0,-75-3-114,1-1 1,-1 1-1,0-1 0,0 1 0,1 0 1,-1 1-1,1-1 0,-1 0 0,0 1 1,-1 0-1,6 3 0,-2 1-6712</inkml:trace>
  <inkml:trace contextRef="#ctx0" brushRef="#br0" timeOffset="5981.9">375 226 24575,'10'2'0,"0"-1"0,-1 2 0,1-1 0,-1 1 0,15 7 0,-7-4 0,-11-4 0,12 6 0,1-1 0,0-1 0,0-1 0,0-1 0,1 0 0,0-1 0,25-1 0,-26-1 0,17 0 0,-34-1 0,0 0 0,0 0 0,0-1 0,0 1 0,0 0 0,-1-1 0,1 0 0,0 1 0,0-1 0,0 0 0,-1 0 0,1 0 0,2-1 0,-4 2 0,1-1 0,-1 1 0,1-1 0,-1 1 0,0-1 0,1 1 0,-1-1 0,1 1 0,-1-1 0,0 1 0,1-1 0,-1 0 0,0 1 0,0-1 0,0 0 0,1 1 0,-1-1 0,0 0 0,0 1 0,0-1 0,0 1 0,0-1 0,0 0 0,0 1 0,0-1 0,0 0 0,-1 1 0,1-1 0,0 0 0,-1 0 0,0-1 0,0 1 0,0-1 0,-1 1 0,1 0 0,0-1 0,-1 1 0,1 0 0,-1 0 0,0 0 0,1 0 0,-3 0 0,-3-2 0,0 0 0,0 0 0,-1 1 0,-11-2 0,-190 1 0,111 5 0,54-1 0,-47-2 0,87 0 0,-1 0 0,1 0 0,-1-1 0,1 1 0,-1-1 0,1 0 0,0 0 0,0-1 0,0 1 0,0-1 0,1 0 0,-1 0 0,1 0 0,-3-4 0,-21-15 0,25 21 0,0-1 0,0 1 0,0-1 0,0 1 0,0-1 0,1 0 0,-1 1 0,0-1 0,1 0 0,0 0 0,-1 0 0,1 0 0,-1-3 0,2 4 0,0 1 0,0-1 0,-1 1 0,1-1 0,0 0 0,0 1 0,0-1 0,1 1 0,-1-1 0,0 1 0,0-1 0,0 0 0,0 1 0,0-1 0,1 1 0,-1-1 0,0 1 0,0-1 0,1 1 0,-1-1 0,1 0 0,0 0 0,0 0 0,1 0 0,-1 0 0,0 1 0,1-1 0,-1 0 0,0 0 0,1 1 0,-1-1 0,4 0 0,0 0 0,0 1 0,0-1 0,1 1 0,-1 0 0,0 0 0,0 1 0,1 0 0,-1-1 0,0 2 0,9 2 0,33 16 0,-44-18 0,-67-20 0,52 16 0,0-1 0,0 0 0,1-1 0,-1-1 0,1 1 0,-16-10 0,27 14 0,0 0 0,-1 0 0,1-1 0,0 1 0,-1 0 0,1 0 0,0 0 0,-1 0 0,1-1 0,0 1 0,0 0 0,-1 0 0,1-1 0,0 1 0,0 0 0,-1 0 0,1-1 0,0 1 0,0 0 0,0-1 0,-1 1 0,1 0 0,0-1 0,0 1 0,0 0 0,0-1 0,0 1 0,0 0 0,0-1 0,0 1 0,0 0 0,0-1 0,0 1 0,0 0 0,0-1 0,13-3 0,20 5 0,29 4 0,75-2 0,-3-1 0,-128-1 0,0 1 0,-1-1 0,1 1 0,0 0 0,-1 0 0,0 0 0,1 1 0,-1 0 0,0 0 0,0 0 0,-1 1 0,1 0 0,5 6 0,-3-4 0,0-1 0,1 1 0,-1-1 0,13 6 0,40 15 0,63 17 0,-107-37 0,-2-1 0,-24-12 0,1 3 0,-1 1 0,1 0 0,0 0 0,-1 1 0,0 1 0,1-1 0,-1 2 0,-11-1 0,-4 0 0,6-1 0,0 0 0,0-1 0,-1-1 0,2-1 0,0 0 0,-19-9 0,19 7 0,-1 0 0,0 2 0,0 0 0,0 1 0,-28-2 0,-100 3 0,100 4 0,106 18 0,-35-16-285,42-2 0,-54-1-510,2-1-6031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0:24.969"/>
    </inkml:context>
    <inkml:brush xml:id="br0">
      <inkml:brushProperty name="width" value="0.035" units="cm"/>
      <inkml:brushProperty name="height" value="0.035" units="cm"/>
      <inkml:brushProperty name="color" value="#00A0D7"/>
    </inkml:brush>
  </inkml:definitions>
  <inkml:trace contextRef="#ctx0" brushRef="#br0">886 19 24575,'2'0'0,"0"2"0,1 2 0,-1 4 0,-1 1 0,0 3 0,0 0 0,1-2 0,0 1 0,1-1 0,-1 1 0,-1 0 0,-2-2 0,-3-4 0,-3-3 0,0-2-8191</inkml:trace>
  <inkml:trace contextRef="#ctx0" brushRef="#br0" timeOffset="5449.4699">299 179 24575,'0'1'0,"0"0"0,1 0 0,-1 0 0,1 0 0,-1 0 0,1 0 0,-1-1 0,1 1 0,-1 0 0,1 0 0,0-1 0,-1 2 0,1-1 0,0-1 0,-1 1 0,1-1 0,0 1 0,0-1 0,0 1 0,0-1 0,0 0 0,-1 1 0,1-1 0,0 0 0,0 0 0,0 1 0,1-1 0,30 4 0,-29-3 0,17 1 0,0-2 0,-1-2 0,1 0 0,21-4 0,79-26 0,-54 14 0,-66 18 0,1 0 0,-1 0 0,1 0 0,-1 0 0,1 0 0,-1 0 0,1-1 0,-1 1 0,1 0 0,-1 0 0,1 0 0,-1-1 0,1 1 0,-1 0 0,1 0 0,-1-2 0,1 2 0,-1 0 0,0-1 0,1 1 0,-1-1 0,0 1 0,1 0 0,-1-1 0,0 1 0,0-1 0,1 0 0,-10-9 0,-23-4 0,-97-18 0,37 12 0,64 11 0,1 3 0,-2 0 0,1 3 0,-33-2 0,58 7 0,1-2 0,-1 1 0,1-1 0,-1 1 0,1 0 0,0 0 0,-1 0 0,1 1 0,0-1 0,0 0 0,-1 2 0,1-2 0,0 1 0,1 0 0,-1 0 0,0 0 0,0 1 0,1-1 0,-1 0 0,1 0 0,0 0 0,-2 6 0,1-4 0,0-1 0,0 1 0,0-1 0,0 0 0,0 1 0,-1-1 0,1-1 0,-1 1 0,0-1 0,0 2 0,0-2 0,0 0 0,-4 2 0,-127 46 0,133-50 0,0 0 0,0 0 0,1 0 0,-1 0 0,0 0 0,0 2 0,1-2 0,-1 0 0,0 1 0,1-1 0,-1 0 0,0 1 0,1-1 0,-1 1 0,0-1 0,1 1 0,-1-1 0,1 1 0,-1-1 0,1 1 0,-1 0 0,1-1 0,-1 2 0,1-1 0,0 1 0,0-2 0,1 1 0,-1 0 0,0 0 0,0-1 0,1 1 0,-1 0 0,0-1 0,1 1 0,-1-1 0,1 1 0,-1 0 0,1-1 0,-1 1 0,1-1 0,-1 1 0,1-1 0,0 2 0,8 4 0,-1-1 0,18 11 0,-16-11 0,14 8 0,0-1 0,1-1 0,0-1 0,1-1 0,-1-2 0,41 5 0,-18-6 0,0-3 0,83-6 0,-124 2 0,0-2 0,0 2 0,0-1 0,0-1 0,-1 1 0,1-2 0,-1 1 0,0 0 0,0-1 0,7-6 0,5-6 0,29-31 0,-44 43 0,0 1 0,-1 0 0,0 0 0,0-2 0,0 2 0,0 0 0,-1-2 0,1 1 0,-1 1 0,0-2 0,0 1 0,1-5 0,3-11 0,-4 15 0,2 2 0,-1-1 0,0 0 0,0 1 0,1-1 0,0 0 0,0 1 0,0 1 0,0-1 0,0 1 0,5-5 0,17-16 0,-21 19 0,1-2 0,-1 2 0,1 1 0,7-6 0,-7 6 0,0-1 0,-1 0 0,1 0 0,6-8 0,-11 12 0,1 0 0,-1 0 0,0 0 0,0 0 0,0-1 0,1 1 0,-1 0 0,0 0 0,0 0 0,0-1 0,0 1 0,1 0 0,-1 0 0,0 0 0,0-1 0,0 1 0,0 0 0,0 0 0,0-2 0,0 2 0,0 0 0,0 0 0,0-1 0,0 1 0,0 0 0,0 0 0,0-1 0,0 1 0,0 0 0,0 0 0,0-1 0,0 1 0,0 0 0,0 0 0,0-1 0,0 1 0,0 0 0,-1-1 0,-10 1 0,-15 8 0,-61 35 0,61-29 0,0 0 0,-1-2 0,0-2 0,-29 9 0,38-16 0,1 1 0,0 1 0,1 1 0,-31 15 0,22-8 0,-1-1 0,0-1 0,-1-1 0,0-3 0,-36 7 0,16-10 0,38-4 0,0 1 0,0-1 0,-1 2 0,1-1 0,0 1 0,-15 6 0,58-15 0,224-91 0,-209 80 0,81-17 0,-112 31 0,27-6 0,72-6 0,-114 16 0,0 0 0,0 0 0,0 1 0,0-1 0,0 1 0,0 0 0,0 0 0,0 0 0,-1 0 0,1 0 0,0 1 0,-1-1 0,3 4 0,-3-4 0,-1-1 0,0 1 0,0 0 0,0 0 0,0 0 0,0 0 0,0 0 0,-1 0 0,1 1 0,0 0 0,0-1 0,-1 0 0,1 0 0,-1 1 0,1-1 0,-1 0 0,1 2 0,-1-2 0,0 0 0,0 1 0,0-1 0,0 0 0,0 1 0,0-1 0,0 2 0,0-2 0,0 0 0,-1 1 0,1-1 0,-1 2 0,1-2 0,0-1 0,-1 0 0,1 1 0,0-1 0,0 0 0,0 0 0,0 1 0,0-1 0,0 0 0,-1 2 0,1-2 0,0 0 0,0 0 0,0 1 0,-1-1 0,1 0 0,0 0 0,0 0 0,-1 1 0,1-1 0,0 0 0,-1 0 0,1 0 0,0 0 0,0 0 0,-1 0 0,1 0 0,0 1 0,-1-1 0,1 0 0,0 0 0,-1 0 0,1 0 0,0 0 0,-1 0 0,-9-10 0,-2-16 0,9 20-102,2 14 276,2 24-685,-1-26-415,0 6-5900</inkml:trace>
  <inkml:trace contextRef="#ctx0" brushRef="#br0" timeOffset="6744.36">739 105 24575,'0'1'0,"1"-1"0,-1 0 0,1 0 0,-1 0 0,0 0 0,1 0 0,-1 0 0,1 1 0,-1-1 0,0 0 0,1 0 0,-1 0 0,0 1 0,1-1 0,-1 0 0,0 1 0,1-1 0,-1 0 0,0 1 0,0-1 0,1 0 0,-1 1 0,0-1 0,0 1 0,0-1 0,0 0 0,0 1 0,1-1 0,-1 1 0,0 0 0,2 20 0,-3-20 0,1 1 0,0-1 0,0 1 0,0 0 0,0-1 0,1 0 0,-1 1 0,0-1 0,0 0 0,1 0 0,-1 2 0,1-2 0,0 2 0,0-4 0,-1 1 0,1 0 0,-1 0 0,1 0 0,-1 0 0,1-1 0,-1 1 0,1 0 0,-1 0 0,1-1 0,-1 1 0,1-1 0,-1 1 0,0 0 0,1-2 0,-1 2 0,0-1 0,1 1 0,-1-1 0,0 1 0,0 0 0,1-1 0,-1 1 0,0-2 0,10-18 0,-9 18 0,5-9 0,0 3 0,1-2 0,0 1 0,0 0 0,1 1 0,0 0 0,14-12 0,-21 20-3,0-1-1,-1 0 1,1 1-1,0-1 0,0 1 1,0-1-1,0 1 1,0-1-1,0 1 0,0 0 1,0-1-1,0 1 1,0 0-1,0 0 0,0 0 1,0 0-1,0 0 1,0 0-1,0 0 1,0 0-1,0 0 0,0 0 1,0 0-1,2 1 1,-2 0 15,0 0 0,0 0 0,0 0 0,0 0 0,0 1 1,0 0-1,0-1 0,0 0 0,-1 0 0,1 1 0,-1-1 1,1 0-1,-1 2 0,1-2 0,0 3 0,0 7-276,1 1-1,-1 0 1,-1 19 0,-1-26-149,1 11-6413</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0:56.660"/>
    </inkml:context>
    <inkml:brush xml:id="br0">
      <inkml:brushProperty name="width" value="0.035" units="cm"/>
      <inkml:brushProperty name="height" value="0.035" units="cm"/>
      <inkml:brushProperty name="color" value="#00A0D7"/>
    </inkml:brush>
  </inkml:definitions>
  <inkml:trace contextRef="#ctx0" brushRef="#br0">67 0 24335,'-67'116'0,"134"0"0,66-116 0,-66-116 0,-134 0 0,-66 116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5:54.331"/>
    </inkml:context>
    <inkml:brush xml:id="br0">
      <inkml:brushProperty name="width" value="0.05" units="cm"/>
      <inkml:brushProperty name="height" value="0.05" units="cm"/>
      <inkml:brushProperty name="color" value="#004F8B"/>
    </inkml:brush>
  </inkml:definitions>
  <inkml:trace contextRef="#ctx0" brushRef="#br0">299 37 8192,'-6'0'18022,"-5"3"-18022,-6 7 0,-4 6 0,-1 6 0,-3 5 0,0 4 0,2 0 0,1 3 0,4-4 0,3 0 0,0-4 0,4-4 0,2-6 0</inkml:trace>
  <inkml:trace contextRef="#ctx0" brushRef="#br0" timeOffset="867.95">0 0 8192,'2'0'1223,"0"1"0,-1 0 1,1-1-1,0 1 0,0 0 0,-1 0 1,1 0-1,-1 0 0,1 0 1,2 2 2445,0 2-2445,-1-1-328,16 16-896,0 1 0,-1 0 0,-2 2 0,25 44 0,42 108 0,-70-146 0,78 150 0,-91-179 0,1 1 0,-1 0 0,0-1 0,1 1 0,-1 0 0,0-1 0,1 2 0,-1-1 0,0 0 0,0-1 0,0 1 0,0 0 0,0 0 0,1 0 0,-1-1 0,-1 1 0,1 1 0,0-1 0,-1-1 0,0 0 0,1 0 0,-1 0 0,1 0 0,-1 0 0,1 0 0,-1 0 0,1 0 0,-1 0 0,0-1 0,1 1 0,-1 0 0,1 0 0,-1 0 0,1-1 0,-1 1 0,1 0 0,-1 0 0,1-1 0,0 1 0,-1-1 0,1 1 0,-1-1 0,-14-11 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0:41.791"/>
    </inkml:context>
    <inkml:brush xml:id="br0">
      <inkml:brushProperty name="width" value="0.035" units="cm"/>
      <inkml:brushProperty name="height" value="0.035" units="cm"/>
      <inkml:brushProperty name="color" value="#00A0D7"/>
    </inkml:brush>
  </inkml:definitions>
  <inkml:trace contextRef="#ctx0" brushRef="#br0">172 97 24575,'-68'-13'0,"58"13"0,2 0 0,0-1 0,-1 2 0,1-1 0,0 1 0,-10 3 0,16-3 0,0-1 0,1 1 0,-1-1 0,0 1 0,0 0 0,1 0 0,-1 0 0,0 0 0,1 0 0,-1 0 0,1 1 0,0-1 0,-1 1 0,1 0 0,0-1 0,0 1 0,0 0 0,0-1 0,0 1 0,0 0 0,0-1 0,1 2 0,-1-1 0,1 0 0,-1 0 0,1 0 0,-1-1 0,1 4 0,-1 29 0,2 0 0,1-1 0,9 48 0,-11-81 0,0 1 0,0 0 0,0 0 0,0-1 0,0 1 0,0 0 0,0-1 0,0 1 0,0 1 0,1-1 0,-1-1 0,0 1 0,1 0 0,-1-1 0,0 1 0,1-1 0,-1 1 0,1 0 0,-1-1 0,1 1 0,-1-1 0,1 1 0,-1-1 0,1 0 0,0 1 0,-1-1 0,1 1 0,0-1 0,-1 0 0,1 0 0,1 1 0,0-1 0,-1-1 0,1 1 0,-1-1 0,1 1 0,0-1 0,-1 1 0,1-1 0,-1 0 0,0 0 0,1 0 0,-1 0 0,1 0 0,0-1 0,6-7 0,0 0 0,0 1 0,6-12 0,-12 15 0,1 1 0,-1-1 0,0 0 0,-1 0 0,1 1 0,-1-2 0,0 1 0,0 0 0,0-1 0,-1 2 0,1-1 0,-1 0 0,-1-12 0,0 9 0,1-1 0,0 1 0,2-13 0,9 56 0,28 108-1365,-36-134-5461</inkml:trace>
  <inkml:trace contextRef="#ctx0" brushRef="#br0" timeOffset="1020.32">342 0 24575,'0'54'0,"1"5"0,-2 1 0,-3-1 0,-11 61 0,12-96-1365,2-13-5461</inkml:trace>
  <inkml:trace contextRef="#ctx0" brushRef="#br0" timeOffset="3441.48">511 133 24575,'0'-6'0,"0"0"0,0 0 0,0 0 0,1 1 0,0-2 0,3-10 0,-3 16 0,-1-1 0,1 1 0,0-1 0,0 1 0,0 0 0,1-1 0,-1 0 0,0 1 0,0 0 0,1 0 0,-1 0 0,0 0 0,1 0 0,-1 1 0,1-1 0,-1 0 0,1 1 0,0-1 0,-1 1 0,1-1 0,-1 1 0,1 0 0,0 0 0,0 0 0,-1 0 0,1 0 0,2 0 0,-2 0 0,0 0 0,0 0 0,0 0 0,1 1 0,-1-1 0,0 0 0,0 1 0,0 0 0,0-1 0,0 1 0,0 0 0,1 0 0,-1 0 0,0 0 0,0 1 0,-1-1 0,1 0 0,2 4 0,-2-3 0,-1 1 0,1 0 0,0 0 0,-1 1 0,0-1 0,0 1 0,0-1 0,0 1 0,0-1 0,0 1 0,-1 5 0,2-1 0,-1 1 0,-1-1 0,1 1 0,-2-1 0,1 0 0,-1 0 0,0 1 0,0-1 0,-1 0 0,0 0 0,-1 1 0,1-2 0,-1 1 0,-1-1 0,1 1 0,-1-1 0,-6 7 0,5-7 0,0-1 0,1 0 0,0 2 0,-5 10 0,8-16 0,1-1 0,-1 0 0,1 0 0,0 1 0,-1-1 0,1 0 0,0 1 0,0-1 0,-1 0 0,1 0 0,0 0 0,0 1 0,0-1 0,1 0 0,-1 0 0,0 0 0,0 2 0,1-2 0,-1 0 0,1 0 0,-1 0 0,1 0 0,-1 0 0,1 0 0,0 0 0,-1 0 0,1 0 0,0 0 0,0 0 0,0 0 0,-1 1 0,1-2 0,0 1 0,0 0 0,0-1 0,3 2 0,1 0-85,2 2-75,2 0 0,-1 1 0,1-2 0,-1 0 0,1-1 0,-1 0 0,10 2 0,-8-3-6666</inkml:trace>
  <inkml:trace contextRef="#ctx0" brushRef="#br0" timeOffset="8225.53">976 230 24575,'2'0'0,"2"0"0,1 2 0,2 1 0,0-1 0,3 0 0,0-1 0,-1 0-8191</inkml:trace>
  <inkml:trace contextRef="#ctx0" brushRef="#br0" timeOffset="9977.7">998 145 24575,'2'0'0,"3"0"0,2 0 0,0 2 0,1 1 0,0 2 0,0 1 0,0 2 0,-2-3-8191</inkml:trace>
  <inkml:trace contextRef="#ctx0" brushRef="#br0" timeOffset="12166.8499">1315 73 24575,'-1'11'0,"0"0"0,0 0 0,-1 0 0,-4 12 0,3-11 0,0-2 0,1 2 0,-2 20 0,3-14 0,1-10 0,-1-1 0,1 1 0,0-1 0,1 1 0,1 7 0,-2-14 0,1 1 0,-1-1 0,1 0 0,-1 1 0,1-1 0,-1 0 0,1 0 0,0 1 0,0-1 0,-1 1 0,1-1 0,0 0 0,0 0 0,0 0 0,0 0 0,0 0 0,1-1 0,-1 1 0,0 0 0,0 0 0,0-1 0,1 1 0,-1-1 0,0 1 0,1-1 0,-1 0 0,0 0 0,1 1 0,2-1 0,-2 0 0,1 0 0,-1 1 0,0-1 0,0 0 0,1-1 0,-1 1 0,0 0 0,0-1 0,1 1 0,-1-1 0,0 0 0,0 0 0,0 1 0,0-1 0,0-1 0,0 1 0,0 0 0,3-4 0,-3 2 0,1-1 0,-1 1 0,-1 0 0,1-2 0,0 1 0,-1 1 0,0-1 0,0-1 0,0 2 0,1-8 0,11-32 0,-9 31 0,0-1 0,0 1 0,2-20 0,-6 30 0,0-1 0,1 0 0,-1 1 0,0-2 0,-1 1 0,1 1 0,0-1 0,-1 1 0,1-1 0,-1 0 0,0 0 0,0 1 0,0-1 0,0 1 0,0 0 0,-1-2 0,1 2 0,-1 0 0,1 0 0,-5-4 0,4 4-114,1 1 1,-1-1-1,0 1 0,0 0 0,0 0 1,-1 0-1,1 1 0,0-1 0,0 0 1,0 1-1,-3-1 0,-4 0-6712</inkml:trace>
  <inkml:trace contextRef="#ctx0" brushRef="#br0" timeOffset="13146.99">1484 278 24575,'0'2'0,"0"3"0,0 3 0,-1 1 0,-2 2 0,-1 1 0,-1 0 0,1 0 0,2 1 0,0 0 0,1 0 0,0-2 0,1-2 0</inkml:trace>
  <inkml:trace contextRef="#ctx0" brushRef="#br0" timeOffset="18143.8">1960 97 24575,'0'-1'0,"0"0"0,0 0 0,1 0 0,-1 0 0,0 0 0,0 1 0,0-1 0,1 0 0,-1 0 0,0-1 0,1 2 0,-1-1 0,0 0 0,1 0 0,-1 1 0,1-1 0,-1 0 0,1 1 0,0-1 0,-1 0 0,1 1 0,0-1 0,-1 1 0,2-1 0,0 0 0,0 0 0,0 1 0,0-1 0,0 1 0,0-1 0,0 1 0,0 0 0,1-1 0,3 1 0,-2 1 0,0-1 0,1 1 0,-1-1 0,0 1 0,0 0 0,0 1 0,0-1 0,0 1 0,7 3 0,-9-2 0,-1-2 0,1 1 0,0-1 0,-1 1 0,1 0 0,-1-1 0,0 1 0,0 1 0,1-1 0,-1 0 0,0 0 0,-1 0 0,1 1 0,0-1 0,-1 1 0,1-1 0,0 5 0,-1-3 0,0 2 0,0-1 0,-1 0 0,0 1 0,1-1 0,-2-1 0,1 2 0,-2 4 0,-2 1 0,0 1 0,0-1 0,-1-1 0,0 1 0,-1-2 0,-11 15 0,-34 49 0,51-73 0,1 0 0,0 0 0,0 1 0,0-1 0,-1 0 0,1 1 0,0-1 0,0 0 0,0 1 0,0-1 0,-1 0 0,1 1 0,0-1 0,0 0 0,0 1 0,0-1 0,0 0 0,0 1 0,0-1 0,0 0 0,0 1 0,0-1 0,0 1 0,1-1 0,-1 0 0,0 1 0,0-1 0,0 0 0,0 1 0,0-1 0,1 0 0,-1 0 0,0 1 0,15 9 0,18-2 0,-32-8 0,107 13-1365,-98-11-5461</inkml:trace>
  <inkml:trace contextRef="#ctx0" brushRef="#br0" timeOffset="19944.58">2141 97 24575,'1'0'0,"0"0"0,0 1 0,0-1 0,-1 1 0,1-1 0,0 1 0,0-1 0,-1 1 0,1-1 0,0 2 0,-1-1 0,1-1 0,0 1 0,-1 0 0,1 0 0,-1 0 0,1-1 0,-1 1 0,0 0 0,1 0 0,-1 1 0,9 25 0,-7-22 0,5 40 0,-7-39 0,1 1 0,0-1 0,0 1 0,0-1 0,1 1 0,0-1 0,4 11 0,-5-17 0,-1 1 0,1 0 0,0 0 0,-1-1 0,1 1 0,0 0 0,0-1 0,0 1 0,0-1 0,0 1 0,-1-1 0,1 0 0,0 2 0,0-2 0,0 0 0,0 1 0,0-1 0,0 0 0,0 0 0,0 0 0,0 0 0,0 0 0,0 0 0,0 0 0,0-1 0,0 1 0,0 0 0,2-2 0,32-14 0,-19 9 0,-14 6 0,0 1 0,0-1 0,1 0 0,-1 1 0,0-1 0,1 1 0,-1 0 0,1 0 0,-1 0 0,0 0 0,1 0 0,-1 0 0,0 1 0,1-1 0,-1 1 0,0 0 0,1 0 0,-1 0 0,0 0 0,0 0 0,0 0 0,2 2 0,-2-1 0,-1 0 0,1 0 0,-1 0 0,0-1 0,1 1 0,-1 0 0,0 0 0,0 2 0,-1-2 0,1 0 0,0 0 0,-1 0 0,1 0 0,-1 2 0,0-2 0,0 0 0,1 0 0,-2 1 0,1-1 0,0 0 0,0 1 0,-1 0 0,-1 3 0,2-3-49,-1-1 1,0 2-1,0-1 0,0-1 0,0 1 1,0-1-1,-1 2 0,1-2 0,-1 0 1,0 0-1,1 0 0,-1 0 0,0 0 1,0 1-1,-1-1 0,1 0 0,0-1 1,0 1-1,-1-1 0,1 0 0,-1 0 1,0 0-1,1 0 0,-1 0 0,1 0 0,-1-1 1,-5 2-1,-5 1-6777</inkml:trace>
  <inkml:trace contextRef="#ctx0" brushRef="#br0" timeOffset="21223.24">2141 97 24575,'2'0'0,"3"0"0,2 0 0,2 0 0,1 0 0,1 0 0,1 0 0,0 0 0,-1 0 0,1 0 0,-2-2 0,-1-1 0,0 1 0,0 0 0,-1 0-8191</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2:58.976"/>
    </inkml:context>
    <inkml:brush xml:id="br0">
      <inkml:brushProperty name="width" value="0.035" units="cm"/>
      <inkml:brushProperty name="height" value="0.035" units="cm"/>
      <inkml:brushProperty name="color" value="#008C3A"/>
    </inkml:brush>
  </inkml:definitions>
  <inkml:trace contextRef="#ctx0" brushRef="#br0">57 348 24575,'1'86'0,"-3"93"0,-6-120-1365,6-48-5461</inkml:trace>
  <inkml:trace contextRef="#ctx0" brushRef="#br0" timeOffset="1487.25">0 491 24575,'2'0'0,"2"0"0,3 0 0,2 0 0,2 0 0,0 0 0,0 0 0,1 0 0,2-2 0,0-1 0,0-2 0,0 1 0,-4 0-8191</inkml:trace>
  <inkml:trace contextRef="#ctx0" brushRef="#br0" timeOffset="2764.39">306 192 24575,'0'2'0,"0"3"0,0 2 0,0 2 0,0 2 0,-2 1 0,0 0 0,-1 0 0,0 1 0,0-2 0,0-2 0,0 1 0,1-3-8191</inkml:trace>
  <inkml:trace contextRef="#ctx0" brushRef="#br0" timeOffset="3403.93">283 323 24575,'2'0'0,"2"0"0,3 2 0,1 3 0,0 0 0,-1 1-8191</inkml:trace>
  <inkml:trace contextRef="#ctx0" brushRef="#br0" timeOffset="4242.39">318 335 24575,'0'-2'0,"0"-2"0,0-3 0,2-1 0,0 0 0,3 0 0,-1 1 0,2 1 0,-1-1 0,1-1 0,0-1 0,0 1 0,0-1 0,-2 2-8191</inkml:trace>
  <inkml:trace contextRef="#ctx0" brushRef="#br0" timeOffset="5770.9">431 299 24575,'0'3'0,"0"1"0,2 1 0,0 3 0,3 0 0,-1 2 0,2-2 0,-1-3 0,1-5 0,2-5 0,-1-2 0,0-4 0,-1-1 0,-1 2-8191</inkml:trace>
  <inkml:trace contextRef="#ctx0" brushRef="#br0" timeOffset="-5135.4">79 72 24575,'0'2'0,"0"3"0,0 3 0,2 0 0,1 4 0,-1 0 0,0-2-8191</inkml:trace>
  <inkml:trace contextRef="#ctx0" brushRef="#br0" timeOffset="-3685.16">135 0 24575,'0'2'0,"0"3"0,0 3 0,0 1 0,0 2 0,0 1 0,0 0 0,0 0 0,0 1 0,0-1 0,0 0 0,0 1 0,0-2 0,0 2 0,0-1 0,0-2-8191</inkml:trace>
  <inkml:trace contextRef="#ctx0" brushRef="#br0" timeOffset="17739.55">215 671 24575,'-1'0'0,"1"0"0,-1 0 0,1 1 0,-1-1 0,1 0 0,-1 1 0,1-1 0,-1 1 0,1-1 0,-1 1 0,1-1 0,0 1 0,-1-1 0,1 1 0,0-1 0,-1 1 0,1-1 0,0 1 0,0-1 0,-1 1 0,1 1 0,0-1 0,-5 20 0,3-13 0,-4 17 0,2 0 0,0 0 0,0 38 0,4-61 0,0 1 0,1-1 0,-1 1 0,1-1 0,-1 1 0,1 0 0,0-1 0,0 0 0,0 0 0,2 4 0,-2-4 0,-1-1 0,0-1 0,1 1 0,-1-1 0,0 1 0,1-1 0,-1 1 0,1-1 0,-1 1 0,1-1 0,-1 0 0,1 1 0,-1-1 0,1 0 0,-1 1 0,1-1 0,0 0 0,-1 0 0,1 1 0,-1-1 0,1 0 0,0 0 0,-1 0 0,1 0 0,0 0 0,-1 0 0,1 0 0,-1 0 0,1 0 0,0 0 0,-1 0 0,1-1 0,0 1 0,-1 0 0,1 0 0,-1 0 0,1-1 0,0 1 0,-1 0 0,1-1 0,-1 1 0,1-1 0,-1 1 0,0-1 0,1 1 0,0-1 0,-1 0 0,1 1 0,-1-1 0,0-1 0,0 2 0,0-1 0,1 1 0,-1-1 0,0 0 0,0 1 0,0-1 0,0 0 0,0 1 0,0-1 0,0 0 0,0 1 0,0-1 0,-1 1 0,1-1 0,0 0 0,0 1 0,0-1 0,-1 1 0,1-1 0,0 0 0,-1 1 0,1-1 0,0 1 0,-1-1 0,1 1 0,-1 0 0,1-1 0,-1 1 0,1-2 0,-1 2 0,0-1 0,-22-17 0,20 16 0,-5-4-1365,0 2-5461</inkml:trace>
  <inkml:trace contextRef="#ctx0" brushRef="#br0" timeOffset="19853.16">352 647 24575,'-1'3'0,"0"0"0,0 0 0,0-1 0,0 1 0,0 1 0,-1-2 0,1 1 0,-1-1 0,0 1 0,-3 2 0,-6 12 0,4-2 0,1 0 0,1 0 0,0 1 0,-1-1 0,3 0 0,0 1 0,0 0 0,1 0 0,1 0 0,2 30 0,-1-43 0,0-2 0,0 1 0,0 0 0,1 0 0,-1 0 0,1 0 0,-1-1 0,1 1 0,0 0 0,-1 1 0,1-2 0,0 1 0,0-1 0,0 1 0,1-1 0,-1 1 0,0-1 0,0 1 0,2-1 0,-2 0 0,1 0 0,-1 1 0,1-1 0,-1 0 0,1 0 0,0 0 0,0-1 0,-1 1 0,1 0 0,0-1 0,0 0 0,0 1 0,0-1 0,2 0 0,-2 0 0,0 0 0,0-1 0,0 1 0,0-1 0,0 1 0,1-1 0,-1 0 0,0 0 0,0 0 0,-1 0 0,1-1 0,0 1 0,0 0 0,0-1 0,-1 1 0,1-1 0,-1 1 0,1-1 0,-1 0 0,0 1 0,0-1 0,1-1 0,-1 1 0,0 0 0,-1 0 0,1 0 0,0 0 0,-1 0 0,1-4 0,0 3 11,0-1 0,-1 1 0,1-1 0,-1 1 0,0-2 0,0 2-1,0-1 1,-1 1 0,1 0 0,-3-8 0,3 10-73,-1-1 0,0 1 0,0-1 0,1 1 1,-1-2-1,0 2 0,-1-1 0,1 1 0,0 0 0,0 0 0,0 0 0,-1 0 1,1-1-1,-1 2 0,1-1 0,-1 0 0,1 0 0,-1 0 0,0 1 0,1-1 1,-1 1-1,0-2 0,-1 2 0,-6-2-6764</inkml:trace>
  <inkml:trace contextRef="#ctx0" brushRef="#br0" timeOffset="21388.44">635 395 24575,'-2'21'0,"0"-1"0,0 1 0,-2-1 0,-10 34 0,-1 2 0,12-37 0,0 0 0,1 0 0,1 1 0,1 0 0,2 27 0,-1-44-62,-1 0 0,1-1 0,0 1 0,0-1 0,0 0 0,0 0 0,1 0 0,-1 0 0,0 1 0,1-1 0,0 0 0,-1 0-1,1-1 1,0 1 0,0 0 0,0-1 0,0 0 0,0 1 0,0-1 0,0 1 0,4 0 0,2 1-6764</inkml:trace>
  <inkml:trace contextRef="#ctx0" brushRef="#br0" timeOffset="23093.05">804 479 24575,'-2'28'0,"-9"53"0,8-63 0,-1 1 0,2 0 0,1-1 0,0 2 0,1-1 0,3 26 0,-3-43 0,1 0 0,-1 0 0,1 1 0,0-1 0,0 0 0,-1 0 0,1 0 0,0 0 0,1-1 0,-1 1 0,0 0 0,0-1 0,1 2 0,-1-2 0,1 1 0,-1-1 0,1 1 0,0-1 0,0 0 0,0 0 0,-1 0 0,5 1 0,-4-1 0,-1-1 0,1 0 0,-1 0 0,1 1 0,0-1 0,-1 0 0,1-1 0,0 1 0,-1 0 0,1 0 0,0-1 0,-1 1 0,1-1 0,-1 1 0,1-1 0,-1 0 0,1 0 0,-1 1 0,0-1 0,1 0 0,-1 0 0,0 0 0,0-1 0,0 1 0,1 0 0,-1 0 0,0-2 0,-1 2 0,2-3 0,10-15 0,-1-2 0,-1 0 0,-1 0 0,-1-2 0,-1 2 0,6-30 0,-11 40 0,-1-1 0,0 2 0,0-2 0,-1 0 0,-1 1 0,0-1 0,-3-16 0,3 26 8,0-1 0,-1 1 0,1 0 0,-1 0 0,1-1 0,-1 1 0,0-1 0,0 2 0,0-1 0,0 0 0,0 0 0,0 1 0,0-1 0,-4 0 0,5 1-65,0 0 0,-1 0 0,1 1 0,-1-2-1,0 2 1,0-1 0,1 1 0,-1-1 0,1 1 0,-1 0 0,1 0 0,-1 0-1,0 0 1,1 0 0,-1 0 0,1 0 0,-1 0 0,1 1 0,-1-1 0,1 1 0,-1-1-1,1 2 1,-1-2 0,1 1 0,-2 1 0</inkml:trace>
  <inkml:trace contextRef="#ctx0" brushRef="#br0" timeOffset="24039.4">997 719 24575,'0'1'0,"0"4"0,0 2 0,0 3 0,0 0 0,0 2 0,0 1 0,0-1 0,0 1 0,0-1 0,0 0 0,0 0 0,0 1 0,0-6 0,2-4 0</inkml:trace>
  <inkml:trace contextRef="#ctx0" brushRef="#br0" timeOffset="26295.09">1144 479 24575,'-4'2'0,"0"1"0,0-1 0,1 0 0,-1 0 0,1 1 0,0-1 0,-1 1 0,1 1 0,0-1 0,1 1 0,-4 3 0,2-1 0,1 0 0,-1 0 0,1 1 0,1 0 0,-1 0 0,1-1 0,-2 11 0,2-12 0,1-1 0,1 2 0,-1-2 0,1 1 0,0 0 0,0 0 0,0 0 0,1-1 0,-1 1 0,1 0 0,3 8 0,-4-11 0,0-2 0,0 1 0,0-1 0,1 1 0,-1-1 0,0 1 0,0-1 0,1 1 0,-1-1 0,0 1 0,1-1 0,-1 0 0,0 1 0,1-1 0,-1 0 0,0 1 0,1-1 0,-1 0 0,1 1 0,-1-1 0,1 0 0,-1 0 0,1 0 0,-1 1 0,1-1 0,-1 0 0,1 0 0,-1 0 0,1 0 0,0 0 0,0 0 0,1-1 0,-1 1 0,0-1 0,0 1 0,0-1 0,0 0 0,0 1 0,0-1 0,0 0 0,0 0 0,0 0 0,1-2 0,22-36 0,-22 35 0,41-65 0,-43 69 0,0 1 0,0-1 0,0 0 0,0 0 0,0 0 0,0 0 0,0 0 0,0 0 0,0 0 0,0 0 0,0 0 0,0 0 0,0 0 0,0 0 0,0 0 0,0 0 0,0 0 0,0 1 0,0-1 0,0 0 0,1 0 0,-1 0 0,0 0 0,0 0 0,0 0 0,0 0 0,0 0 0,0 0 0,0 0 0,0 0 0,0 0 0,0 0 0,0 0 0,0 0 0,0 0 0,1 0 0,-1 0 0,0 0 0,0 0 0,0 0 0,0 0 0,0 0 0,0 0 0,0 0 0,0 0 0,0 0 0,0 0 0,0 0 0,0 0 0,0 0 0,0-1 0,1 1 0,-1 0 0,0 0 0,0 0 0,0 0 0,0 0 0,0 0 0,0 0 0,0 0 0,0 0 0,0 0 0,0 0 0,0 0 0,0 0 0,2 11 0,-2 14 0,1 27 0,0-24 0,-2-2 0,0 1 0,-4 26 0,-1-39-80,6-14 85,0 0 0,0 0-1,0 0 1,0 0-1,0 0 1,0 0 0,-1 0-1,1 0 1,0 1 0,0-1-1,0 0 1,0 0-1,0 0 1,0 0 0,-1 0-1,1 0 1,0 0 0,0 0-1,0 0 1,0 0 0,-1 0-1,1 0 1,0 0-1,0-1 1,0 1 0,0 0-1,0 0 1,0 0 0,-1 0-1,1 0 1,0 0-1,0 0 1,0 0 0,0 0-1,0 0 1,0 0 0,0-1-1,-1 1 1,1 0-1,0 0 1,0 0 0,0 0-1,-1-2-169,0 0 0,0-1 1,0 1-1,0 0 0,1 0 0,-1-1 0,1 0 0,-1-3 0,0-10-6661</inkml:trace>
  <inkml:trace contextRef="#ctx0" brushRef="#br0" timeOffset="27401.56">1268 431 24575,'4'1'0,"0"-1"0,0 1 0,-1 0 0,1 0 0,0 1 0,-1-1 0,6 3 0,14 6 0,-19-9 0,-1 0 0,-1 0 0,1 0 0,0 0 0,0 0 0,0 0 0,0 1 0,-1-1 0,1 2 0,-1-1 0,1-1 0,-1 1 0,0 1 0,1-1 0,-1 0 0,3 5 0,-4-3 0,1 0 0,0 1 0,-1 0 0,0-1 0,0 0 0,0 1 0,0 0 0,-1-1 0,1 1 0,-1-1 0,-1 7 0,-2 28 0,-2 0 0,-20 73 0,14-62 0,10-50-45,2 1-2,-2 0 0,1 0 0,0 0 0,0 0 0,0 0-1,0 1 1,-1-1 0,1 0 0,0 0 0,-1 0 0,1-1 0,-1 1-1,1 0 1,-1 0 0,1 0 0,-1-1 0,1 1 0,-1 0-1,0-1 1,0 1 0,1 0 0,-1-1 0,0 1 0,0-1-1,0 1 1,0-1 0,-1 1 0</inkml:trace>
  <inkml:trace contextRef="#ctx0" brushRef="#br0" timeOffset="28508.03">1291 683 24575,'2'0'0,"3"0"0,2 0 0,1 0 0,3 0 0,0 0 0,0 0 0,3 0 0,0 0 0,0 0 0,0 0 0,-3 0-8191</inkml:trace>
  <inkml:trace contextRef="#ctx0" brushRef="#br0" timeOffset="30132.83">1518 550 24575,'-1'31'0,"0"-23"0,0 1 0,1 0 0,0 0 0,1 0 0,0 0 0,2 13 0,-2-21 0,-1-1 0,0 1 0,1 0 0,-1-1 0,1 1 0,-1-1 0,1 1 0,-1 0 0,1-1 0,-1 2 0,1-2 0,-1 1 0,1-1 0,0 0 0,-1 1 0,1-1 0,0 0 0,-1 1 0,1-1 0,0 0 0,0 0 0,-1 1 0,1-1 0,0 0 0,0 0 0,-1 0 0,1 0 0,0 0 0,0 0 0,-1 0 0,1 0 0,0-1 0,0 1 0,-1 0 0,1 0 0,0-1 0,-1 1 0,1 0 0,0-1 0,-1 1 0,1 0 0,0-1 0,0-1 0,34-25 0,-29 21 0,-4 5 0,0-2 0,0 2 0,0-1 0,1 1 0,-1 0 0,0 0 0,0 0 0,1 0 0,-1 0 0,1 1 0,-1-1 0,0 1 0,1-1 0,0 1 0,-1 0 0,1 0 0,-1 0 0,1 0 0,2 1 0,-4-1 0,1 1 0,0 0 0,-1 0 0,1-1 0,-1 1 0,0 0 0,1 0 0,-1 0 0,1 0 0,-1 1 0,0-1 0,0 1 0,0 0 0,0-1 0,0 0 0,0 1 0,0-1 0,0 1 0,-1-1 0,1 1 0,-1 0 0,1-1 0,-1 2 0,1-1 0,-1-1 0,0 1 0,0 0 0,0 2 0,0 4 0,0-1 0,0-1 0,-1 2 0,0-1 0,0 1 0,-1-1 0,0-1 0,0 2 0,-1-2 0,0 1 0,-3 6 0,4-9 0,0 0 0,-1 0 0,1-1 0,-1 0 0,1 0 0,-1 1 0,0-1 0,0 0 0,0-1 0,-1 1 0,1-1 0,0 0 0,-1 0 0,0 1 0,1-2 0,-1 1 0,0-1 0,0 0 0,0 0 0,-5 1 0,7-2-52,1 0-1,-1 0 1,0-1-1,0 1 1,0 0-1,0-1 1,1 1-1,-1-1 1,0 0-1,0 0 1,1 1-1,-1-1 1,1 0-1,-1 0 1,1-2-1,-1 2 1,1 0-1,0 0 1,-1-1-1,1 1 1,0-1-1,0 1 0,0-1 1,0 1-1,-1-4 1,-5-9-6774</inkml:trace>
  <inkml:trace contextRef="#ctx0" brushRef="#br0" timeOffset="31458.86">1518 515 24575,'2'0'0,"3"0"0,3 0 0,6 0 0,-1-2 0,0-3 0,0 0 0,-1 0 0,0 1 0,-1 0 0,0 0 0,-1-2 0,-4 2-8191</inkml:trace>
  <inkml:trace contextRef="#ctx0" brushRef="#br0" timeOffset="32594.62">1722 431 24575,'0'6'0,"1"-1"0,0 1 0,0-1 0,1 1 0,2 7 0,4 17 0,8 62-61,-8-56-200,-2 0 0,-1 1 1,-2 0-1,-2 61 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3:38.969"/>
    </inkml:context>
    <inkml:brush xml:id="br0">
      <inkml:brushProperty name="width" value="0.035" units="cm"/>
      <inkml:brushProperty name="height" value="0.035" units="cm"/>
      <inkml:brushProperty name="color" value="#008C3A"/>
    </inkml:brush>
  </inkml:definitions>
  <inkml:trace contextRef="#ctx0" brushRef="#br0">1 103 24575,'2'0'0,"2"0"0,3 0 0,2 0 0,1 1 0,1 2 0,-1-1-8191</inkml:trace>
  <inkml:trace contextRef="#ctx0" brushRef="#br0" timeOffset="1029.6799">1 1 24575,'2'0'0,"2"2"0,3 0 0,2 0 0,1 0 0,1 0 0,1-2 0,0 1 0,-1-1 0,1 0 0,-2 2 0,-1 0 0,-2 1-8191</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3:50.020"/>
    </inkml:context>
    <inkml:brush xml:id="br0">
      <inkml:brushProperty name="width" value="0.035" units="cm"/>
      <inkml:brushProperty name="height" value="0.035" units="cm"/>
      <inkml:brushProperty name="color" value="#008C3A"/>
    </inkml:brush>
  </inkml:definitions>
  <inkml:trace contextRef="#ctx0" brushRef="#br0">0 1 24575,'0'0'-8191</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3:53.444"/>
    </inkml:context>
    <inkml:brush xml:id="br0">
      <inkml:brushProperty name="width" value="0.035" units="cm"/>
      <inkml:brushProperty name="height" value="0.035" units="cm"/>
      <inkml:brushProperty name="color" value="#008C3A"/>
    </inkml:brush>
  </inkml:definitions>
  <inkml:trace contextRef="#ctx0" brushRef="#br0">1 156 24575,'-1'-6'0,"1"0"0,0-1 0,0 2 0,1-1 0,-1-1 0,1 2 0,0-2 0,1 2 0,-1-1 0,1 0 0,0 1 0,1-2 0,-1 2 0,1 0 0,6-9 0,1 0 0,-8 9 0,1 1 0,0-1 0,1 0 0,-1 2 0,1-1 0,5-6 0,-8 10 0,0-1 0,0 1 0,0 0 0,0-1 0,0 1 0,0 0 0,0-1 0,0 1 0,0 0 0,1 0 0,-1 0 0,0 0 0,0 0 0,0 0 0,0 0 0,0 0 0,0 1 0,0-1 0,0 0 0,0 1 0,0-1 0,0 1 0,0-1 0,0 1 0,0-1 0,0 1 0,-1-1 0,1 1 0,0 1 0,0-1 0,-1-1 0,1 1 0,0 0 0,-1 0 0,1 0 0,-1 0 0,1 1 0,3 6 0,0 0 0,-1 0 0,0 0 0,-1 1 0,0 0 0,0-1 0,-1 1 0,0-1 0,0 2 0,-1-1 0,0 12 0,-2-11 0,0-2 0,-1 1 0,0 1 0,0-2 0,-1 1 0,-5 8 0,4-7 0,0 0 0,1 0 0,0 1 0,-3 10 0,5-10 0,-2 0 0,0-1 0,0 0 0,-6 11 0,-10 28 0,20-49 0,0 1 0,0-1 0,0 1 0,0-1 0,0 1 0,0-1 0,1 1 0,-1-1 0,0 1 0,0-1 0,1 0 0,-1 2 0,0-2 0,0 1 0,1-1 0,-1 1 0,1-1 0,-1 0 0,0 1 0,1-1 0,-1 0 0,1 0 0,-1 1 0,1-1 0,-1 0 0,1 0 0,-1 1 0,1-1 0,-1 0 0,1 0 0,-1 0 0,1 0 0,-1 0 0,1 0 0,-1 0 0,1 0 0,-1 0 0,1 0 0,-1 0 0,1 0 0,29-1 0,-25 1 0,129-1-1365,-122 1-5461</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3:57.466"/>
    </inkml:context>
    <inkml:brush xml:id="br0">
      <inkml:brushProperty name="width" value="0.035" units="cm"/>
      <inkml:brushProperty name="height" value="0.035" units="cm"/>
      <inkml:brushProperty name="color" value="#008C3A"/>
    </inkml:brush>
  </inkml:definitions>
  <inkml:trace contextRef="#ctx0" brushRef="#br0">193 1 24575,'11'35'0,"-2"94"0,-6-47-1365,-3-71-5461</inkml:trace>
  <inkml:trace contextRef="#ctx0" brushRef="#br0" timeOffset="2449.38">57 493 24575,'0'20'0,"1"7"0,-1 0 0,-2 0 0,-1 0 0,-7 34 0,0-9 0,10-48 0,-1 1 0,1-1 0,0 2 0,0-2 0,0 1 0,1-1 0,0 1 0,2 8 0,-3-12 2,0-1 0,1 1-1,-1 0 1,0-1-1,1 1 1,-1-1 0,1 0-1,-1 1 1,1-1 0,-1 1-1,1-1 1,-1 0-1,1 1 1,-1-1 0,1 0-1,-1 1 1,1-1 0,-1 0-1,1 0 1,0 0-1,-1 0 1,1 1 0,0-1-1,-1 0 1,1 0 0,-1 0-1,1 0 1,0 0-1,-1 0 1,1-1 0,0 1-1,-1 0 1,1 0 0,-1 0-1,1-1 1,-1 1 0,1 0-1,0-1 1,-1 1-1,1 0 1,-1-1 0,1 1-1,-1 0 1,1-2 0,27-23-531,-22 19-381,2-2-5916</inkml:trace>
  <inkml:trace contextRef="#ctx0" brushRef="#br0" timeOffset="3740.28">1 645 24575,'2'0'0,"2"0"0,3-2 0,2-1 0,1 1 0,0 0 0,-1 1 0,0 0 0,1 0 0,0 1 0,1 0 0,0 0 0,0 0 0,-1 0-8191</inkml:trace>
  <inkml:trace contextRef="#ctx0" brushRef="#br0" timeOffset="4874.03">285 363 24575,'-2'22'0,"-1"-1"0,-1-1 0,0 1 0,-2 0 0,0 0 0,-11 21 0,5-10 0,8-22-1365,0-2-5461</inkml:trace>
  <inkml:trace contextRef="#ctx0" brushRef="#br0" timeOffset="5659.66">216 551 24575,'2'0'0,"0"1"0,0-1 0,0 0 0,0 1 0,0-1 0,0 1 0,0 0 0,0 0 0,0 0 0,0 0 0,0 0 0,0 0 0,0 0 0,1 3 0,25 25 0,-7-4 0,1 4-1365</inkml:trace>
  <inkml:trace contextRef="#ctx0" brushRef="#br0" timeOffset="6336.34">285 598 24575,'2'0'0,"2"-2"0,3-3 0,0-2 0,1 0 0,-1-1 0,0 1 0</inkml:trace>
  <inkml:trace contextRef="#ctx0" brushRef="#br0" timeOffset="8247.26">398 458 24575,'1'16'0,"1"1"0,1-1 0,0 0 0,1 0 0,7 17 0,-3-4 0,-8-30 0,0 1 0,0 0 0,0-1 0,1 1 0,-1 0 0,0-1 0,0 1 0,0 0 0,0-1 0,1 1 0,-1 0 0,0 0 0,0-1 0,0 1 0,1 0 0,-1 0 0,0-1 0,1 1 0,-1 0 0,0 0 0,0 0 0,1 0 0,-1 0 0,0-1 0,1 1 0,-1 0 0,0 0 0,1 0 0,-1 0 0,0 0 0,1 0 0,-1 0 0,0 0 0,1 0 0,-1 0 0,0 0 0,1 0 0,-1 0 0,0 0 0,1 1 0,-1-1 0,0 0 0,1 0 0,-1 0 0,0 0 0,1 1 0,-1-1 0,0 0 0,0 0 0,1 0 0,-1 1 0,0-1 0,0 0 0,0 1 0,1-1 0,-1 0 0,0 0 0,0 1 0,0-1 0,0 0 0,0 1 0,0-1 0,1 0 0,-1 1 0,0-1 0,0 0 0,0 1 0,0-1 0,0 2 0,17-37 0,-9 19 0,13-14-1365,-16 21-5461</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4:14.850"/>
    </inkml:context>
    <inkml:brush xml:id="br0">
      <inkml:brushProperty name="width" value="0.035" units="cm"/>
      <inkml:brushProperty name="height" value="0.035" units="cm"/>
      <inkml:brushProperty name="color" value="#008C3A"/>
    </inkml:brush>
  </inkml:definitions>
  <inkml:trace contextRef="#ctx0" brushRef="#br0">48 1 24473,'-48'82'0,"96"1"0,48-83 0,-48-83 0,-96 1 0,-48 82 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4:09.181"/>
    </inkml:context>
    <inkml:brush xml:id="br0">
      <inkml:brushProperty name="width" value="0.035" units="cm"/>
      <inkml:brushProperty name="height" value="0.035" units="cm"/>
      <inkml:brushProperty name="color" value="#008C3A"/>
    </inkml:brush>
  </inkml:definitions>
  <inkml:trace contextRef="#ctx0" brushRef="#br0">61 310 24575,'-1'3'0,"0"1"0,0-1 0,-1 0 0,1 0 0,-1 0 0,1 0 0,-1 0 0,0 0 0,0-1 0,0 1 0,-3 2 0,-7 9 0,9-7 0,-1 0 0,1 0 0,0 1 0,0-2 0,1 2 0,0 0 0,-3 14 0,5-21 0,0 1 0,-1 0 0,1 0 0,0-1 0,0 1 0,0 1 0,0-1 0,0-1 0,0 1 0,0 0 0,1 0 0,-1-1 0,1 1 0,-1 0 0,1-1 0,0 1 0,0 0 0,-1 0 0,1-1 0,0 1 0,0-1 0,1 1 0,-1-1 0,0 0 0,0 0 0,1 1 0,-1-1 0,0 0 0,1 0 0,-1 0 0,1-1 0,0 2 0,-1-1 0,1-1 0,-1 1 0,1-1 0,3 1 0,-3-1-32,-1 0 1,0 0-1,1 0 0,-1-1 0,0 1 1,1-1-1,-1 1 0,0-1 0,1-1 1,-1 2-1,0-1 0,0 0 0,0 0 1,1 0-1,-1 0 0,0 0 0,0 0 1,-1 0-1,1 0 0,0 0 0,0 0 1,0 0-1,-1-1 0,1 1 0,-1 0 1,1-2-1,-1 2 0,1 0 0,-1-1 1,0 1-1,1-1 0,-1 1 0,0 0 1,0-1-1,0 1 0,0-1 0,-1 1 1,1-1-1,0 0 0,-1 1 0,1-1 1,-2-2-1</inkml:trace>
  <inkml:trace contextRef="#ctx0" brushRef="#br0" timeOffset="2261.46">185 323 24575,'-1'2'0,"-1"0"0,1 0 0,0 0 0,0 1 0,0-1 0,0 0 0,0 0 0,0 0 0,0 1 0,1-1 0,-1 0 0,1 2 0,0 2 0,0 38 0,0-29 0,0-10 0,0 1 0,0-1 0,0 0 0,1-1 0,0 2 0,0-1 0,0-1 0,0 1 0,3 6 0,-3-10 0,0 1 0,1-1 0,-1 0 0,0 1 0,0-1 0,1 0 0,-1 0 0,2 1 0,-1-1 0,-1 0 0,1 0 0,-1 0 0,1 0 0,0-1 0,0 1 0,0-1 0,-1 1 0,1-1 0,0 0 0,0 0 0,0 1 0,0-1 0,0-1 0,-1 1 0,1 0 0,3-1 0,-4 1 0,0 0 0,0 0 0,0 0 0,0 0 0,0 0 0,0 0 0,0-1 0,0 1 0,0 0 0,0-1 0,0 1 0,0-1 0,0 1 0,0-1 0,-1 1 0,1-1 0,0 0 0,0 1 0,0-2 0,-1 1 0,1 0 0,0 1 0,-1-1 0,1 0 0,-1 0 0,1 0 0,-1 0 0,1 0 0,-1 0 0,0 0 0,1 0 0,-1 0 0,0 0 0,0 0 0,0 0 0,0 0 0,0 0 0,0-1 0,0 1 0,0 0 0,0-2 0,-1 1 0,1 0 0,-1 0 0,0 0 0,0 0 0,0 0 0,0-1 0,0 1 0,0 1 0,0-1 0,0 0 0,-1 1 0,1-1 0,-1 1 0,1-1 0,-1 1 0,0-1 0,0 0 0,1 1 0,-5-2 0,-12-1-1365,9 3-5461</inkml:trace>
  <inkml:trace contextRef="#ctx0" brushRef="#br0" timeOffset="4076.92">514 0 24575,'-7'147'0,"4"-111"0,-3 16 0,3-27 0,0 39 0,3-62-40,0 0 0,0 0 0,0 0 0,1 1-1,-1-2 1,1 1 0,-1 0 0,1 0 0,0 0 0,-1-1 0,1 1-1,0 0 1,0-1 0,0 2 0,1-2 0,-1 1 0,0-1-1,1 1 1,-1-1 0,0 0 0,1 0 0,0 0 0,-1 0 0,1 0-1,0 0 1,-1 0 0,1 0 0,0-1 0,0 1 0,0-1-1,0 1 1,-1-1 0,5 2 0,4-2-6786</inkml:trace>
  <inkml:trace contextRef="#ctx0" brushRef="#br0" timeOffset="6787.02">752 346 24575,'0'2'0,"0"6"0,0 1 0,0 6 0,0 0 0,0 1 0,0-1 0,0-1 0,2-2 0,3-6 0,0-6 0</inkml:trace>
  <inkml:trace contextRef="#ctx0" brushRef="#br0" timeOffset="8463.59">899 132 24575,'-1'0'0,"0"0"0,0 1 0,0-1 0,1 1 0,-1 0 0,0-1 0,0 1 0,0 0 0,1-1 0,-1 1 0,0 0 0,0 0 0,1 0 0,-1-1 0,1 1 0,-1 1 0,1-1 0,-1 0 0,1 0 0,0 0 0,-1 0 0,1 2 0,-7 24 0,-4 117 0,11-143 0,0 4 0,-1 0 0,1 0 0,0-1 0,0 0 0,0 2 0,3 6 0,-3-10 0,1-1 0,-1 0 0,1 0 0,-1 1 0,1-1 0,0 0 0,0 0 0,0 0 0,0 0 0,-1 0 0,1-1 0,0 1 0,0 0 0,1 0 0,-1-1 0,0 1 0,0-1 0,0 1 0,0-1 0,0 1 0,1-1 0,-1 0 0,0 0 0,0 1 0,1-1 0,-1 0 0,0 0 0,2-1 0,2 1 0,0-1 0,1 0 0,-1 0 0,0 0 0,0-1 0,0 1 0,0-1 0,-1-1 0,1 0 0,0 0 0,-1 1 0,0-1 0,1-1 0,0 1 0,-2-1 0,1 0 0,0 0 0,-1 0 0,0 0 0,0-1 0,0 0 0,3-7 0,-2 6 0,-1 0 0,1-2 0,-1 1 0,-1 1 0,1-2 0,-1 1 0,0-2 0,-1 2 0,0 0 0,0-1 0,0 0 0,-1 0 0,0 1 0,-1-1 0,-2-14 0,2 19 8,-1 0 0,1 0 0,-1 0 0,0 0 0,0 1 0,-1-2 0,1 1 0,0 1 0,-1 0 0,0 0 0,1 0 0,-1 0 0,0 0 0,-3-3 0,0 2-220,0 0 0,0 1 0,-1-1-1,1 1 1,0-1 0,-11 0 0,9 2-6614</inkml:trace>
  <inkml:trace contextRef="#ctx0" brushRef="#br0" timeOffset="18461.8299">1115 251 24575,'0'-1'0,"0"0"0,0 0 0,0-1 0,0 1 0,0 0 0,0 0 0,0 0 0,0 0 0,1 0 0,-1 0 0,1-2 0,-1 2 0,0 0 0,1 0 0,0 0 0,-1 0 0,1 0 0,0 1 0,-1-1 0,1 0 0,0 0 0,0 0 0,0 1 0,-1-1 0,1 0 0,0 1 0,0-1 0,0 0 0,0 1 0,1 0 0,-1-1 0,0 1 0,0-1 0,0 1 0,0 0 0,0 0 0,0 0 0,0 0 0,2 0 0,-1 0 0,0 0 0,0 1 0,0-1 0,-1 1 0,1-1 0,0 1 0,0-1 0,-1 1 0,1 0 0,0 0 0,-1 0 0,1 0 0,-1 0 0,1 1 0,-1-1 0,0 0 0,1 1 0,-1-1 0,0 0 0,0 2 0,0-1 0,0-1 0,0 1 0,0 2 0,2 9 0,-1 0 0,-1 0 0,0 1 0,0-1 0,-2 0 0,1 1 0,-2-1 0,-2 15 0,-5-7 0,8-19 0,0 0 0,0 2 0,0-2 0,0 0 0,0 0 0,0 1 0,1-1 0,-1 1 0,1 0 0,-1 4 0,1-7 0,1 1 0,-1 0 0,1-1 0,-1 1 0,1-1 0,-1 1 0,1-1 0,0 1 0,-1-1 0,1 1 0,0-1 0,-1 1 0,1-1 0,0 0 0,-1 1 0,1-1 0,0 0 0,0 0 0,-1 0 0,1 1 0,0-1 0,0 0 0,-1 0 0,1 0 0,1 0 0,26-1 0,-22 0 0,29 0-1365,-24 1-5461</inkml:trace>
  <inkml:trace contextRef="#ctx0" brushRef="#br0" timeOffset="20088.56">1285 144 24575,'9'125'0,"-6"-94"0,-3-31 0,0 1 0,0 0 0,0 0 0,0 0 0,1 0 0,-1 0 0,0 0 0,1 0 0,-1-1 0,1 1 0,-1 0 0,1 0 0,-1 0 0,1-1 0,-1 1 0,1 1 0,0-2 0,-1 1 0,1-1 0,0 1 0,0-1 0,0 1 0,-1-1 0,1 1 0,0-1 0,0 0 0,0 1 0,0-1 0,0 0 0,1 1 0,37-2 0,-7 0 0,-30 2 0,0-1 0,0 1 0,0 0 0,0 0 0,0 0 0,0 0 0,0 0 0,0 1 0,-1-1 0,1 0 0,-1 1 0,1 0 0,-1 0 0,1 0 0,-1-1 0,0 1 0,0 0 0,0 0 0,0 0 0,0 0 0,0 0 0,0 1 0,-1-1 0,1 0 0,0 4 0,0 0 0,-1 1 0,1-1 0,-1 0 0,-1 0 0,1 0 0,-1 0 0,0 1 0,-3 10 0,4-16 9,-1 0-1,1 0 1,-1 0-1,1 1 1,-1-1 0,0 0-1,0 0 1,0 0-1,1 0 1,-1 0-1,0 0 1,0 0-1,-3 2 1,4-3-43,0 1 0,-1-1 1,1 0-1,-1 0 0,1 0 0,0 0 1,-1 0-1,1 0 0,-1 1 0,1-1 1,-1 0-1,1 0 0,-1 0 0,1 0 1,0-1-1,-1 1 0,1 0 0,-1 0 1,1 0-1,-1 0 0,1 0 0,0 0 1,-1-1-1,1 1 0,-1 0 0,1 0 1,0-2-1,-1 2 0,1 0 0,0-1 1,-1 1-1,1 0 0,0-1 0,0 1 1,-1 0-1,1-1 0,0 1 0,0-1 1,0 1-1,-1 0 0,1-1 0,0 1 1,0-1-1,-3-8-6792</inkml:trace>
  <inkml:trace contextRef="#ctx0" brushRef="#br0" timeOffset="21114.73">1319 144 24575,'2'0'0,"2"0"0,3 0 0,2 0 0,1 0 0,2 0 0,0 0 0,0 0 0,-2 0-8191</inkml:trace>
  <inkml:trace contextRef="#ctx0" brushRef="#br0" timeOffset="22802.74">1501 13 24575,'19'24'0,"-1"1"0,-1 2 0,-1-1 0,-1 1 0,-1 2 0,-1-1 0,15 53 0,-24-68 0,0 1 0,-1 0 0,0 1 0,-1-2 0,-1 2 0,0 27 0,-1-17-1365,0-15-5461</inkml:trace>
  <inkml:trace contextRef="#ctx0" brushRef="#br0" timeOffset="23896.1">1773 323 24575,'2'0'0,"2"0"0,3 0 0,2 0 0,1 0 0,1 0 0,1 0 0,0 0 0,0 0 0,-2 0-8191</inkml:trace>
  <inkml:trace contextRef="#ctx0" brushRef="#br0" timeOffset="24719.75">1784 239 24575,'2'0'0,"3"0"0,2 0 0,1-2 0,3-1 0,0 1 0,0 0 0,1 1 0,0 0 0,0 0 0,-1 1 0,1 0 0,-5 0 0,-4 0 0</inkml:trace>
  <inkml:trace contextRef="#ctx0" brushRef="#br0" timeOffset="25549.89">1818 60 24575</inkml:trace>
  <inkml:trace contextRef="#ctx0" brushRef="#br0" timeOffset="27271.63">2067 228 24575,'0'0'0,"2"0"0,2 0 0,3 1 0,2 2 0,1-1 0,0 3 0,-3-1-8191</inkml:trace>
  <inkml:trace contextRef="#ctx0" brushRef="#br0" timeOffset="29324.66">2203 120 24575,'2'-4'0,"0"1"0,0-1 0,1 1 0,-1-1 0,1 1 0,-1 0 0,1 1 0,4-5 0,-5 5 0,-1 0 0,1 1 0,0 0 0,-1 0 0,1-1 0,0 1 0,0 0 0,0 0 0,0 1 0,0-1 0,0 0 0,0 1 0,0-1 0,0 1 0,0 0 0,0-1 0,0 1 0,0 0 0,0 0 0,0 0 0,0 1 0,0-1 0,0 0 0,1 1 0,-1 0 0,0-1 0,-1 1 0,1 0 0,0 0 0,3 2 0,-2-1 0,-1 0 0,0 2 0,0-2 0,0 0 0,0 1 0,0 0 0,-1-1 0,1 1 0,-1 1 0,0-1 0,1 0 0,-1 0 0,0 0 0,-1 0 0,1 1 0,-1-1 0,1 0 0,-1 0 0,0 7 0,-1 2 0,-1 0 0,1-2 0,-2 2 0,0 0 0,0-1 0,-1 0 0,0-1 0,0 2 0,-1-3 0,-1 2 0,-7 10 0,3-6 0,6-9 0,0 1 0,0 0 0,1-1 0,-1 2 0,1-2 0,-2 10 0,3-9 0,-1 1 0,0-1 0,-1-1 0,-5 10 0,6-11 0,-1 2 0,1-2 0,1 0 0,-1 2 0,1-1 0,-2 8 0,4-13 0,0-1 0,0 1 0,0-1 0,0 1 0,0 0 0,0-1 0,1 1 0,-1 0 0,0-1 0,0 1 0,1-1 0,-1 1 0,0 0 0,1-1 0,-1 1 0,0-1 0,1 1 0,-1-1 0,1 0 0,-1 1 0,1-1 0,-1 1 0,1-1 0,-1 0 0,1 2 0,0-2 0,-1 0 0,1 0 0,-1 1 0,1-1 0,0 0 0,-1 0 0,1 0 0,0 0 0,-1 0 0,1 0 0,1 0 0,30 1 0,-27-2 0,8 1-1365,-2-1-5461</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4:42.255"/>
    </inkml:context>
    <inkml:brush xml:id="br0">
      <inkml:brushProperty name="width" value="0.035" units="cm"/>
      <inkml:brushProperty name="height" value="0.035" units="cm"/>
      <inkml:brushProperty name="color" value="#008C3A"/>
    </inkml:brush>
  </inkml:definitions>
  <inkml:trace contextRef="#ctx0" brushRef="#br0">1 306 24575,'5'-1'0,"0"1"0,0-1 0,0-1 0,0 1 0,0-1 0,0-1 0,0 1 0,0 0 0,0 0 0,-1-1 0,0 0 0,1 0 0,4-6 0,8-7 0,27-30 0,-34 33 0,70-87 0,-75 96 0,-4 6 0,-7 12 0,-12 20 0,-27 34 0,-23 39 0,62-97 0,1 2 0,0 0 0,0-1 0,1 2 0,1-1 0,0 0 0,-3 21 0,6-33 0,0 1 0,0 0 0,0-1 0,0 1 0,0 0 0,0-1 0,0 1 0,0 0 0,0 0 0,0-1 0,0 2 0,1-1 0,-1-1 0,0 1 0,0-1 0,1 1 0,-1 0 0,0-1 0,2 2 0,-2-2 0,0 0 0,1 1 0,-1-1 0,1 0 0,-1 0 0,1 0 0,-1 0 0,1 0 0,-1 0 0,1 0 0,-1 0 0,1 0 0,-1 0 0,1 0 0,-1 0 0,0 0 0,1 0 0,-1 0 0,1 0 0,-1-1 0,1 1 0,26-19 0,-25 17 0,216-167 0,64-58 0,-281 225 0,1 1 0,-1 1 0,0-2 0,0 1 0,0 0 0,0-1 0,0 1 0,0 0 0,0 0 0,0 0 0,0-1 0,0 1 0,0-1 0,-1 1 0,1 0 0,-1-2 0,1 2 0,-1-1 0,1-1 0,-1 3 0,0-1 0,-1 1 0,1 0 0,0 0 0,0 0 0,0 0 0,0 0 0,-1 0 0,1 0 0,0 0 0,0-1 0,0 1 0,0 0 0,-1 0 0,1 0 0,0 0 0,0 0 0,0 0 0,-1 0 0,1 0 0,0 0 0,0 0 0,0 0 0,-1 0 0,1 0 0,0 0 0,0 1 0,0-1 0,-1 0 0,1 0 0,0 0 0,0 0 0,0 0 0,0 0 0,0 0 0,-1 0 0,1 1 0,0-1 0,0 0 0,0 0 0,0 0 0,0 0 0,0 1 0,-1-1 0,1 0 0,0 0 0,0 0 0,0 0 0,0 1 0,-9 9 0,3-1 30,0 1 0,1-1 0,-8 20 0,11-25-136,1-1 0,-1 2 0,1-1 0,0-1 0,0 1 0,1 0-1,-1 1 1,1-1 0,0-1 0,0 1 0,0 1 0,0-1 0,2 7 0,4 1-6720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4:45.505"/>
    </inkml:context>
    <inkml:brush xml:id="br0">
      <inkml:brushProperty name="width" value="0.035" units="cm"/>
      <inkml:brushProperty name="height" value="0.035" units="cm"/>
      <inkml:brushProperty name="color" value="#008C3A"/>
    </inkml:brush>
  </inkml:definitions>
  <inkml:trace contextRef="#ctx0" brushRef="#br0">435 1 24575,'2'34'0,"1"-2"0,2 2 0,12 45 0,6 41 0,-16-46 0,-4 0 0,-7 83 0,-1-106 0,-21 98 0,7-58 0,15-55 0,-2 51 0,3-10 0,0 48 0,1-15 0,-3-56 0,-2 40 0,-4 73 0,-1 2 0,12-148 0,-2 0 0,-4 29 0,0-14 0,2-1 0,0 46 0,4-70-117,0 23 364,0-33-300,0 0-1,0 0 1,0 0 0,0 0-1,0 0 1,0 0-1,0-1 1,-1 1 0,1 0-1,0 0 1,-1 0-1,1-1 1,-1 1 0,1 1-1,-1-1 1,1-1-1,-1 1 1,1 0 0,-1-1-1,0 1 1,1 0-1,-1-1 1,0 1 0,0-1-1,1 1 1,-1-1-1,-1 1 1,-5-1-6773</inkml:trace>
  <inkml:trace contextRef="#ctx0" brushRef="#br0" timeOffset="1465.33">229 1737 24575,'-1'17'0,"-1"-1"0,-1 1 0,0 0 0,-2 0 0,1-1 0,-2-1 0,0 1 0,-11 20 0,6-13 0,2 1 0,-11 36 0,14-22 0,6-35 0,0-4 0,5-21 0,39-152 0,-17 80 0,-9 20 0,3-10 0,3 1 0,42-100 0,-41 124 0,19-66 0,-38 110 0,0 0 0,1 2 0,13-22 0,-10 17 0,-98 115 0,-123 185 0,206-275 0,-10 14 0,-13 17 0,-41 73 0,63-98 0,-1 1 0,2 0 0,0 0 0,0 1 0,1 0 0,1 0 0,0-1 0,1 1 0,0 27 0,2-29-1365,0-2-5461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7:25.919"/>
    </inkml:context>
    <inkml:brush xml:id="br0">
      <inkml:brushProperty name="width" value="0.05" units="cm"/>
      <inkml:brushProperty name="height" value="0.05" units="cm"/>
      <inkml:brushProperty name="color" value="#004F8B"/>
    </inkml:brush>
  </inkml:definitions>
  <inkml:trace contextRef="#ctx0" brushRef="#br0">18 5551 8192,'-1'-14'4463,"0"-1"1,-6-22 0,5 21-2921,0 1 1,-1-17 0,2-15-3419,4-21-5261,-1 53 4757,0 0 0,5-21 0,9-8 505,1 8 1874,-6 10 0,0 0 0,14-48 0,-11-8 0,-11 54 0,2 1 0,8-29 0,-2 22 5418,27-61 1,-22 56-3024,-2-1 0,20-76 0,-30 103-3271,0 0 0,1 1-1,9-16 1,-9 19-126,0-2 0,-1 2-1,1-2 1,4-21 0,32-169-8504,-31 132 9506,-9 55 0,0 1 0,1 0 0,1 0 0,0 0 0,7-23 0,7-3 0,-9 21 0,0 0 0,-1 0 0,-1-1 0,0-1 0,3-20 0,-1-12 0,3 1 0,1 0 0,26-73 0,-31 107 0,-2-2 0,0 1 0,-1 0 0,5-35 0,-4 18 0,1 1 0,3 1 0,13-45 0,6-20 0,-17 40 0,-8 39 0,1 0 0,10-32 0,30-101 0,-10 27 0,-25 94 0,-1 1 0,5-42 0,-8 30 0,8-47 0,-11 79 0,1 2 0,-1-2 0,2 1 0,0 0 0,0 0 0,-1 1 0,8-10 0,0 2 0,-1-1 0,-1 0 0,0-1 0,-1 0 0,0 0 0,-2 0 0,0-1 0,-1 0 0,-1-1 0,4-31 0,-4 28 0,1-1 0,1 1 0,0 0 0,2 1 0,0 0 0,16-31 0,-17 37 0,8-30 0,4-14 0,-9 38 312,59-149 8728,-58 137-11505,12-73 0,-16 68 254,17-54 0,-19 71 2211,0 1 0,-1-1 0,-1-1 0,-1 1 0,0-23 0,4-44 0,1 48 0,2 0 0,20-58 0,9-34 0,-36 120 2244,-1-1 1,1-19-1,3-18 6546,3 19-6291,3 10-4565,0 0 1,18-24-1,13-26-5839,-38 62 7615,0 1-1,0 0 1,-1 0 0,0-2 0,-1 1 0,3-15-1,-2 5 2964,1-1-1,-1 2 1,3-1-1,9-26 1,7-5 98,-19 44-2768,5-10-86,0-1 0,0 2 0,2 0 0,0 0-1,22-25 1,-7 12-420,-15 16-52,22-21 0,-16 22-3980,3 3-3840,-4 2 5071,6-5 4970,-7 6 5161</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4:51.024"/>
    </inkml:context>
    <inkml:brush xml:id="br0">
      <inkml:brushProperty name="width" value="0.035" units="cm"/>
      <inkml:brushProperty name="height" value="0.035" units="cm"/>
      <inkml:brushProperty name="color" value="#008C3A"/>
    </inkml:brush>
  </inkml:definitions>
  <inkml:trace contextRef="#ctx0" brushRef="#br0">0 0 24245,'136'2184'0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5:07.539"/>
    </inkml:context>
    <inkml:brush xml:id="br0">
      <inkml:brushProperty name="width" value="0.35" units="cm"/>
      <inkml:brushProperty name="height" value="0.35" units="cm"/>
      <inkml:brushProperty name="color" value="#008C3A"/>
    </inkml:brush>
  </inkml:definitions>
  <inkml:trace contextRef="#ctx0" brushRef="#br0">1 1 24575,'0'2'0,"0"2"0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5:31.440"/>
    </inkml:context>
    <inkml:brush xml:id="br0">
      <inkml:brushProperty name="width" value="0.2" units="cm"/>
      <inkml:brushProperty name="height" value="0.2" units="cm"/>
      <inkml:brushProperty name="color" value="#008C3A"/>
    </inkml:brush>
  </inkml:definitions>
  <inkml:trace contextRef="#ctx0" brushRef="#br0">950 1658 24575,'84'12'0,"-70"-12"0,0 0 0,0-2 0,0 1 0,0-2 0,24-8 0,65-35 0,-99 44 0,12-4 0,1-1 0,1 2 0,-1 1 0,0 1 0,19-3 0,7 0 0,-38 6 0,0 0 0,0 0 0,0 0 0,0 1 0,0 0 0,-1 0 0,2 0 0,7 5 0,-6-4 0,0 0 0,0 0 0,12 2 0,84 7 0,47 1 0,-7-21 0,-38 6 0,-78 4 0,-2-2 0,1 0 0,0-3 0,34-7 0,-45 8 0,1 1 0,-1 0 0,0 0 0,25 4 0,-18-2 0,-49-2 0,1 4 0,0 0 0,-1 1 0,1 1 0,1 1 0,-42 16 0,50-16 0,0 1 0,-1-2 0,1 0 0,-1-2 0,1 0 0,-24-2 0,12 1 0,-40 6 0,-27-2 0,11-4 0,-71-2 0,140-2 0,0-1 0,1-1 0,-2 0 0,2 0 0,0-2 0,1 0 0,-20-13 0,4 3 0,-17-13 0,35 21 0,0 1 0,-26-13 0,34 19 0,0 0 0,1-1 0,-1 1 0,0-1 0,0 0 0,1-1 0,-1 0 0,2 1 0,-1-1 0,-5-7 0,5 6 0,-1 0 0,1 1 0,-2-2 0,1 2 0,-9-7 0,3 4 0,-4-3 0,0-1 0,-2 2 0,1 1 0,0-1 0,-1 2 0,-1 1 0,-29-8 0,40 13 0,0-1 0,0 0 0,1 0 0,-1 0 0,0-2 0,1 1 0,0 0 0,-1 0 0,1-1 0,1 1 0,-7-8 0,-5-6 0,-23-32 0,31 37 0,0 3 0,-2-1 0,-19-16 0,-6-6 0,-83-103 0,114 128 0,0 2 0,1-1 0,0-1 0,0 1 0,-4-10 0,5 10 0,-1-1 0,0 0 0,0 1 0,-8-11 0,-98-144 0,88 126 0,-20-49 0,39 77 0,0-1 0,-1-1 0,1 1 0,0-1 0,0-10 0,1 11 0,0-1 0,-1-1 0,0 2 0,-4-13 0,-6-7 0,6 10 0,-2-1 0,-15-25 0,16 32 0,3 1 0,-9-18 0,10 20 0,0-1 0,-2 1 0,1 0 0,-12-17 0,-3-3 0,17 24 0,0 0 0,-1 0 0,0 1 0,0-1 0,0 1 0,0 1 0,-1-2 0,0 1 0,0 1 0,0 0 0,-7-7 0,5 7 0,1 0 0,-1-1 0,1 0 0,-1 0 0,2-1 0,-1 0 0,-5-6 0,-11-11 0,-83-73 0,98 89 0,0 0 0,1-1 0,-1 1 0,-8-15 0,1 0 0,12 25 0,0 0 0,0 2 0,1-2 0,-1 0 0,1 9 0,6 72 0,0 17 0,-7-72 0,0-17 0,1 1 0,0 0 0,1-1 0,0 1 0,1 0 0,0-1 0,7 22 0,-5-23 0,-2 1 0,1 1 0,2 18 0,5 24 0,-7-34 0,0 0 0,-1 1 0,0-1 0,-2 0 0,-2 26 0,0 11 0,2-38 0,-8 219 0,3-170 0,6 88 0,0-60 0,-2-46 0,0-28 0,0 0 0,6 47 0,-4-69 0,-1 0 0,1 0 0,-1-1 0,1 1 0,0 0 0,-1-1 0,1 1 0,-1-1 0,1 0 0,0 1 0,0-1 0,1 0 0,-1 1 0,0-1 0,0 1 0,1-1 0,-1 0 0,0 0 0,1 0 0,-1-1 0,1 1 0,0 0 0,-1-1 0,0 1 0,0-1 0,1 1 0,0-1 0,2 1 0,6-1 0,-1 1 0,1-1 0,18-2 0,-3 0 0,-9 1 0,0 1 0,-1 1 0,0 0 0,0 1 0,1 1 0,17 7 0,-29-9 0,0 0 0,1 0 0,-1-1 0,1 1 0,0-1 0,-2 0 0,2-1 0,0 1 0,-1-1 0,1 0 0,-2 0 0,2-1 0,-1 0 0,1 1 0,3-4 0,-3 3 0,1-1 0,-1 0 0,-1 0 0,1-1 0,-1 0 0,1 0 0,-2 0 0,1 0 0,1-1 0,-2 0 0,5-8 0,2-5 0,-1-1 0,-2-1 0,0 0 0,-1 0 0,5-28 0,-9 34 0,0 1 0,-1-2 0,0 1 0,-1 1 0,0-1 0,-2 0 0,1 0 0,-2 0 0,-4-15 0,5 18 0,1 1 0,0-1 0,-1-21 0,2 23 0,0 0 0,-1-1 0,0 2 0,-1-2 0,1 2 0,-4-10 0,1 11 0,0 1 0,0-2 0,-1 2 0,0 0 0,0 0 0,0 0 0,-1 1 0,0 0 0,1-1 0,-2 2 0,1 0 0,0 0 0,-1 0 0,0 0 0,-12-3 0,15 5 0,1 1 0,0-1 0,0 0 0,-1 0 0,1 0 0,0-2 0,0 2 0,1-1 0,-1 1 0,1-1 0,-1 0 0,1 0 0,-1-2 0,1 2 0,0 0 0,0-1 0,1 1 0,0-1 0,0 0 0,0 0 0,-2-6 0,0-5 0,0-1 0,0 2 0,1-2 0,1-21 0,3-10 0,-1 31 0,0 2 0,-1-2 0,0 0 0,-5-25 0,5 40 0,0 0 0,0 0 0,0 0 0,-1 0 0,1 0 0,0 0 0,-1 1 0,1-1 0,0 0 0,0 0 0,-1 0 0,1 0 0,-1 1 0,1-1 0,-2 0 0,2 1 0,0 0 0,-1-1 0,1 1 0,0 0 0,-1 0 0,1 0 0,0 0 0,0 1 0,-1-1 0,1 0 0,0 0 0,0 0 0,-1 0 0,1 0 0,0 0 0,0 0 0,-1 0 0,1 1 0,0-1 0,0 0 0,-1 0 0,1 0 0,0 0 0,0 1 0,0-1 0,-1 0 0,1 0 0,0 1 0,0-1 0,0 0 0,0 1 0,-11 29 0,-54 165 0,4-13 0,59-174 0,-1 0 0,2-1 0,-1 1 0,1 1 0,-1 15 0,2-23 0,1 1 0,-1 0 0,0 0 0,1 0 0,-1 0 0,1 0 0,-1 0 0,1 0 0,0 0 0,0 0 0,0 0 0,0-1 0,0 1 0,0-1 0,1 1 0,-1-1 0,0 1 0,0-1 0,0 0 0,1 0 0,-1 0 0,1 1 0,0-1 0,0 0 0,-1 0 0,1 0 0,0-1 0,2 1 0,16 7 0,0 2 0,22 14 0,4 2 0,56 21 0,-97-45 0,-1 0 0,0 2 0,0-1 0,-1 0 0,1 0 0,-1 0 0,1 1 0,-1-1 0,0 2 0,-1-1 0,1 0 0,-1 0 0,4 8 0,3 8 0,11 38 0,-11-27 0,-5-22 0,0 5 0,0 1 0,1-2 0,1 0 0,1 0 0,-1 0 0,15 20 0,-21-33 0,0 0 0,0 0 0,0 0 0,0 0 0,0 0 0,0-1 0,0 1 0,0 0 0,0 0 0,0 0 0,0 0 0,0 0 0,0 0 0,0 0 0,0 0 0,0 0 0,0 0 0,0 0 0,0 0 0,0 0 0,0 0 0,1 0 0,-1 0 0,0 0 0,0 0 0,0-2 0,0 2 0,0 0 0,0 0 0,0 0 0,0 0 0,0 0 0,0 0 0,0 0 0,0 0 0,0 0 0,1 0 0,-1 0 0,0 0 0,0 0 0,0 0 0,0 0 0,0 2 0,0-2 0,0 0 0,0 0 0,0 0 0,0 0 0,0 0 0,0 0 0,0 0 0,0 0 0,1 0 0,-1 0 0,0 0 0,0 0 0,0 0 0,0 0 0,0 0 0,0 0 0,0 0 0,0 0 0,0 1 0,-2-13 0,-5-11 0,2 10 0,-1 1 0,0-1 0,-10-17 0,14 27 0,0-1 0,0 1 0,0 0 0,-1 0 0,0 1 0,0-1 0,0 1 0,0 0 0,0-2 0,0 2 0,0 1 0,-1-1 0,-4-1 0,-18-6 0,12 3 0,1 2 0,0 0 0,-2 1 0,-24-3 0,38 6 0,1 0 0,-1 0 0,0 0 0,0 0 0,0 0 0,0-2 0,1 2 0,-1 0 0,0 0 0,1-1 0,-1 1 0,0-1 0,0 1 0,0-1 0,1 1 0,-1-1 0,0 1 0,1-1 0,-1 0 0,0 1 0,1-1 0,-1 0 0,1 0 0,-1 1 0,1-1 0,-1 0 0,1 0 0,0 0 0,-1 0 0,1 0 0,0 1 0,0-1 0,0 0 0,0 0 0,0 0 0,0 0 0,0-1 0,0 1 0,0 0 0,0 0 0,0 0 0,0 0 0,1-1 0,1-8 0,1-2 0,0 2 0,5-15 0,1-2 0,-7 10 0,0 1 0,-1-1 0,0 0 0,-1-1 0,-5-29 0,-21-85 0,24 125 0,-10-43 0,1 0 0,3-2 0,-4-52 0,12 86 0,1 0 0,4-20 0,-3 21 0,0 1 0,-1-28 0,-2 32-105,0 0 0,-1 1 0,-1 0 0,0 0 0,0-1 0,0 2 0,-1-1 0,-1 1 0,0-1 0,0 2 0,-1-2 0,-9-12 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5:43.405"/>
    </inkml:context>
    <inkml:brush xml:id="br0">
      <inkml:brushProperty name="width" value="0.2" units="cm"/>
      <inkml:brushProperty name="height" value="0.2" units="cm"/>
      <inkml:brushProperty name="color" value="#008C3A"/>
    </inkml:brush>
  </inkml:definitions>
  <inkml:trace contextRef="#ctx0" brushRef="#br0">2344 20 24575,'10'284'0,"-9"-247"0,-3-1 0,-8 59 0,-1 9 0,5-51 0,-2 0 0,-20 70 0,5-21 0,7-31 0,-36 105 0,29-104 0,2 1 0,4 2 0,-10 80 0,24-127 0,2 39 0,-1 5 0,-1-63 0,-1-14 0,-4-18 0,5-6 0,1-2 0,1 2 0,1 0 0,1 0 0,2-1 0,1 0 0,1 2 0,12-37 0,0 14 0,2 0 0,2 1 0,43-74 0,-50 97 0,0 0 0,-2 0 0,-1 0 0,-2-2 0,0 1 0,7-45 0,-14 65 0,-1-1 0,0 1 0,-1 0 0,1-2 0,-2 2 0,1 0 0,-1-1 0,-2-11 0,1 18 0,1 1 0,0 0 0,-1-1 0,1 1 0,-1 0 0,1 0 0,-1 0 0,1 0 0,-1 0 0,0 0 0,0 0 0,1 1 0,-1-1 0,0 0 0,0 1 0,0 0 0,0-1 0,0 1 0,0 0 0,1 0 0,-5 0 0,4 0 0,0 0 0,0 0 0,-1 0 0,1 0 0,0 1 0,0-1 0,-1 1 0,1-1 0,0 1 0,0 0 0,0 0 0,0 0 0,0 0 0,0 0 0,0 0 0,0 0 0,1 1 0,-3 1 0,-106 228 0,106-222 0,-99 269 0,87-229 0,8-25 0,0 1 0,2-1 0,1 1 0,1 0 0,1 1 0,1 33 0,1-162 0,6 1 0,32-200 0,-20 227 0,-7 41 0,-2-2 0,-2 0 0,-1 0 0,0-55 0,-4 75 0,0 0 0,1 0 0,1 1 0,7-27 0,-5 24 0,-1-1 0,3-30 0,-7-141 0,-3 168 0,3 22 0,0 0 0,0 0 0,0 0 0,1 0 0,-1 1 0,0-1 0,0 0 0,0 0 0,0 0 0,0 0 0,0 0 0,0 0 0,0 0 0,0 0 0,0 1 0,0-1 0,0 0 0,0 0 0,0 0 0,0 0 0,-1 0 0,1 0 0,0 0 0,0 0 0,0 0 0,0 1 0,0-1 0,0 0 0,0 0 0,0 0 0,0 0 0,0 0 0,0 0 0,0 0 0,0 0 0,0 0 0,-1 0 0,1 0 0,0 0 0,0 0 0,0 0 0,0 0 0,0 0 0,0 0 0,0 0 0,0 0 0,-1 0 0,1 0 0,0 0 0,0 0 0,0 0 0,0 0 0,0 0 0,0 0 0,0 0 0,0 0 0,0 0 0,-1 0 0,1 0 0,0 0 0,0 0 0,0 0 0,0 0 0,0 0 0,0 0 0,0 0 0,0 0 0,-8 40 0,4-20 0,-18 72 0,-2 7 0,-23 192 0,46-260 0,7 57 0,-1 6 0,-13 58 0,6-115 0,0-18 0,0 0 0,-1 1 0,-9 30 0,-11 59 0,18-76 0,-18 60 0,17-80 0,0 0 0,-1-1 0,0 1 0,-1-2 0,-1 1 0,-15 15 0,10-11 0,-19 29 0,-2 29 0,35-74 0,0 0 0,0 1 0,0-1 0,0 0 0,0 0 0,0 0 0,0 0 0,0 1 0,0-1 0,0 0 0,-1 0 0,1 0 0,0 0 0,0 0 0,0 1 0,0-1 0,0 0 0,0 0 0,0 0 0,-1 0 0,1 0 0,0 0 0,0 1 0,0-1 0,0 0 0,0 0 0,-1 0 0,1 0 0,0 0 0,0 0 0,0 0 0,0 0 0,-1 0 0,1 0 0,0 0 0,0 0 0,0 0 0,-1 0 0,1 0 0,0 0 0,0 0 0,0 0 0,0 0 0,-1 0 0,1 0 0,0 0 0,0 0 0,0 0 0,0 0 0,-1-1 0,1 1 0,-6-12 0,0-20 0,5-1 0,2 1 0,0-2 0,9-43 0,-5 35 0,2-52 0,-12-43 0,3 116 0,-1 2 0,-1-2 0,-1 1 0,-11-32 0,8 31 0,2 1 0,0-1 0,2 1 0,-5-40 0,7 15 0,2-54 0,-2 112 0,-1-1 0,0 1 0,-1-2 0,-1 2 0,0-2 0,-12 21 0,15-27 0,-139 279 0,134-266 0,1-1 0,1 1 0,0 0 0,2 0 0,-4 34 0,5-12 0,4 66 0,-2-105 0,1 1 0,-1-1 0,0 0 0,0 1 0,1-1 0,-1 0 0,1 1 0,-1-1 0,1 0 0,0 1 0,-1 0 0,1-1 0,0 0 0,0 0 0,0 0 0,0 0 0,0 0 0,0 0 0,0 0 0,0 0 0,0 0 0,3 0 0,-2 1 0,1-1 0,0 0 0,0-1 0,0 1 0,0 0 0,0-1 0,0 1 0,0-1 0,0 0 0,5-1 0,-5 1 0,-1 0 0,1 0 0,0-1 0,0 1 0,0-1 0,0 0 0,-1 1 0,1-1 0,0-1 0,-1 1 0,1 0 0,-1-1 0,1 1 0,-1-1 0,1 0 0,-1 0 0,0-1 0,0 1 0,0 0 0,0 0 0,-1 0 0,1-1 0,2-3 0,-4 5 0,0 0 0,0 0 0,0 0 0,0 0 0,0-1 0,0 1 0,0 1 0,0-1 0,0 0 0,-1 0 0,1 0 0,0 0 0,-1 1 0,1-1 0,0 0 0,-1 0 0,1 0 0,-1 1 0,1-1 0,-1 0 0,1 1 0,-1-1 0,0 0 0,1 1 0,-1-1 0,0 1 0,0-1 0,1 1 0,-1-1 0,0 1 0,0 0 0,0-1 0,1 1 0,-1 0 0,0 0 0,0 0 0,0 0 0,0-1 0,0 1 0,-1 0 0,-41-1 0,38 1 0,-32 4 0,0 2 0,0 1 0,1 2 0,-39 16 0,-53 12 0,95-28 0,-42 19 0,5-2 0,-126 23 0,-55 8 0,218-45 0,25-8 0,1-2 0,-1 1 0,0-1 0,0 0 0,-9 0 0,-131 11 0,101-10 0,-70 1 0,101-5 0,0 0 0,0-2 0,-1 1 0,2-3 0,-20-6 0,26 9 0,7 1 0,-1 0 0,1 1 0,-1-1 0,0 0 0,1-1 0,0 1 0,-1 0 0,1-1 0,0 0 0,-3-2 0,5 4 0,0-1 0,1 1 0,-1 0 0,0-1 0,0 1 0,0-1 0,1 1 0,-1-1 0,0 1 0,0 0 0,1-1 0,-1 1 0,0 0 0,1-1 0,-1 1 0,0 0 0,1-1 0,-1 1 0,1 0 0,-1 0 0,0 0 0,1-1 0,-1 1 0,1 0 0,-1 0 0,1 0 0,-1 0 0,1 0 0,-1 0 0,1 0 0,0 0 0,18-5 0,-19 5 0,37-10 0,1-1 0,-2-2 0,53-25 0,101-66 0,-114 59 0,-39 27 0,6-3 0,-30 13 0,95-58 0,-90 57 0,-1 2 0,0-1 0,1 3 0,33-8 0,120-26 0,-48 10 0,-81 25 0,-35 5 0,-1-2 0,1 1 0,1-1 0,-2 0 0,1 0 0,-1-2 0,11-2 0,-10-2 0,-14 4 0,-15 2 0,9 3 0,-2 2 0,2-1 0,0 2 0,0 1 0,0 0 0,-13 7 0,-71 53 0,36-23 0,51-37 0,6-3 0,-1-1 0,0 2 0,0-1 0,1 1 0,0 0 0,-8 8 0,12-12 0,0 0 0,-1 1 0,1-1 0,0 0 0,0 1 0,0-1 0,0 0 0,-1 0 0,1 1 0,0-1 0,0 0 0,0 1 0,0-1 0,0 0 0,0 2 0,0-2 0,0 0 0,0 0 0,0 1 0,0-1 0,0 0 0,0 1 0,0-1 0,1 0 0,-1 1 0,0-1 0,0 0 0,0 0 0,0 1 0,0-1 0,1 0 0,-1 0 0,0 1 0,0-1 0,1 0 0,-1 0 0,0 0 0,0 1 0,1-1 0,-1 0 0,0 0 0,0 0 0,1 0 0,-1 1 0,0-1 0,1 0 0,-1 0 0,0 0 0,0 0 0,1 0 0,-1 0 0,0 0 0,1 0 0,-1 0 0,0 0 0,1 0 0,-1 0 0,0 0 0,1 0 0,-1-1 0,1 1 0,21-3 0,-7-6 0,-1 0 0,0 0 0,0-2 0,-1 1 0,20-23 0,-13 15 0,26-22 0,78-43 0,-106 70 0,-2 1 0,22-24 0,-10 11 0,-10 7 0,-10 11 0,0 0 0,1 0 0,0 0 0,13-7 0,-19 12 0,1-1 0,-1 0 0,0 0 0,0 0 0,0 0 0,-1 0 0,1-1 0,-1 1 0,0 0 0,1-2 0,1-5 0,13-17 0,60-67 0,-28 50 0,-40 38 0,-1-1 0,0 0 0,0 0 0,-1-1 0,0 1 0,0-2 0,-1 1 0,0-2 0,0 1 0,6-14 0,-8 15 0,2-2 0,-1 2 0,1-1 0,0 1 0,6-8 0,20-28 0,-20 22 0,0 1 0,2 1 0,17-20 0,3 3 0,57-45 0,-72 64 0,-16 16 0,-1-1 0,1 1 0,-1-1 0,1 0 0,-1 0 0,0 0 0,0-1 0,0 1 0,-1-1 0,1 1 0,-1 0 0,1-1 0,-1 1 0,0-2 0,-1 1 0,1 1 0,-1-1 0,1-4 0,2-17 0,2 5 0,10-28 0,-10 35 0,-1 1 0,0-1 0,-1 0 0,-1 0 0,3-24 0,-5 32 0,1-2 0,-1 2 0,1 0 0,0-1 0,1 0 0,-1 1 0,1 0 0,0 0 0,0 0 0,1-1 0,0 2 0,-1-1 0,1 1 0,1-1 0,-1 0 0,1 1 0,7-6 0,-2 3 0,1-1 0,0 1 0,0 1 0,0 0 0,1 0 0,1 2 0,11-4 0,-17 4 0,0-1 0,-1 1 0,1 0 0,-1 0 0,1-1 0,-1-1 0,-1 1 0,1-1 0,-1 1 0,5-9 0,0 1 0,-7 10 0,0-1 0,0 1 0,0-1 0,-1 1 0,1 0 0,-1-1 0,0 1 0,0-6 0,6-11 0,-7 19 0,0 1 0,0-1 0,0 1 0,0-1 0,0 1 0,0 0 0,0-1 0,1 1 0,-1-1 0,0 1 0,0 0 0,1-1 0,-1 1 0,0 0 0,0-1 0,1 1 0,-1 0 0,0-1 0,1 1 0,-1 0 0,0 0 0,1-1 0,-1 1 0,1 0 0,-1 0 0,0 0 0,1 0 0,-1 0 0,1-1 0,-1 1 0,1 0 0,-1 0 0,0 0 0,1 0 0,-1 0 0,1 0 0,-1 0 0,1 0 0,-1 1 0,0-1 0,1 0 0,-1 0 0,1 0 0,-1 0 0,0 1 0,1-1 0,-1 0 0,1 0 0,-1 1 0,0-1 0,1 0 0,-1 0 0,0 1 0,0-1 0,1 0 0,-1 1 0,0-1 0,0 0 0,1 1 0,-1 0 0,14 26 0,-10-8 0,0 0 0,-2 0 0,1 0 0,-2 0 0,-1 1 0,0-1 0,-5 29 0,-30 132 0,23-141 0,-1-1 0,-2 0 0,-23 42 0,6-13 0,25-49 0,0 1 0,2 0 0,0 1 0,2-2 0,-2 31 0,-6 24 0,-9 57 0,15-105 0,2 0 0,1 0 0,1 1 0,1-1 0,2 1 0,6 43 0,-1-12 0,-2 69 0,-2-48 0,-2-65 0,1-2 0,0 2 0,1-2 0,6 18 0,-5-18 0,-1-1 0,0 2 0,-1-2 0,0 1 0,1 15 0,-3-20 0,1 0 0,-2-1 0,1 0 0,0 1 0,-1-1 0,0 0 0,-3 8 0,4-11 0,-1 0 0,0-1 0,0 1 0,-1-1 0,1 0 0,0 1 0,0-1 0,-1 0 0,1 1 0,0-1 0,-1 0 0,1 0 0,-1 0 0,0-1 0,1 1 0,-1 0 0,0 0 0,1-1 0,-1 1 0,0-1 0,0 0 0,0 2 0,1-2 0,-4 0 0,-152 1 0,72-4 0,56 1 0,-48-8 0,48 5 0,-52-1 0,50 3 0,22 2 0,-1 1 0,1 0 0,-1 0 0,0 1 0,1 0 0,-10 3 0,11 1-1365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5:49.100"/>
    </inkml:context>
    <inkml:brush xml:id="br0">
      <inkml:brushProperty name="width" value="0.2" units="cm"/>
      <inkml:brushProperty name="height" value="0.2" units="cm"/>
      <inkml:brushProperty name="color" value="#008C3A"/>
    </inkml:brush>
  </inkml:definitions>
  <inkml:trace contextRef="#ctx0" brushRef="#br0">136 272 24575,'1'-8'0,"1"-1"0,0 0 0,0 2 0,1-2 0,0 1 0,0 0 0,6-10 0,0 0 0,1-5 0,8-28 0,-16 44 0,0 1 0,-1-1 0,0 1 0,0-2 0,0 2 0,-1 0 0,0-1 0,0 0 0,-2-12 0,1 17 0,1 0 0,0 1 0,-1 0 0,1 0 0,0 0 0,-1 0 0,1 0 0,-1 0 0,0 0 0,1 0 0,-1 0 0,0 0 0,0 0 0,1 1 0,-1-2 0,0 1 0,0 0 0,0 1 0,0-1 0,0 0 0,0 1 0,0-1 0,-1 1 0,0-1 0,-1 1 0,1 0 0,0-1 0,0 1 0,0 0 0,0 0 0,-1 1 0,1-1 0,0 0 0,0 1 0,-3 1 0,-2 0 0,1 2 0,0-2 0,0 2 0,1-1 0,-1 1 0,1 0 0,-8 6 0,6-2 0,-5 4 0,0-1 0,1 1 0,1 1 0,0 1 0,0 0 0,1-1 0,-10 25 0,19-37-85,-1 1 0,1-1-1,-1 0 1,1 1 0,0-1-1,0 0 1,-1 2 0,1-2-1,0 1 1,0-1 0,1 0-1,-1 1 1,0-1 0,0 0-1,1 3 1</inkml:trace>
  <inkml:trace contextRef="#ctx0" brushRef="#br0" timeOffset="2039.73">409 272 24575,'0'1'0,"1"-1"0,0 1 0,-1-1 0,1 0 0,0 1 0,-1 0 0,1-1 0,-1 1 0,1-1 0,-1 2 0,1-1 0,-1-1 0,1 1 0,-1 0 0,0-1 0,1 1 0,-1 0 0,0 0 0,0-1 0,0 1 0,1 0 0,-1 0 0,0 0 0,0-1 0,0 1 0,0 1 0,1 25 0,-3-13 0,0 0 0,-1 0 0,-1 0 0,-8 22 0,7-22 0,1 1 0,0-1 0,0 0 0,-1 21 0,-1 3 0,5-32 0,-1 1 0,1-1 0,0 1 0,1-1 0,-1 2 0,1-2 0,1 0 0,-1 1 0,1-1 0,0 1 0,0-1 0,1 0 0,3 11 0,2-1 0,-1 1 0,-1-1 0,-1 2 0,0-1 0,-1 1 0,0-1 0,0 28 0,-2-35 0,-1-10 0,-1 0 0,1 1 0,0-1 0,0 0 0,0 0 0,0 1 0,0-1 0,0 0 0,0 0 0,0 2 0,0-2 0,0 0 0,0 1 0,0-1 0,0 0 0,0 0 0,0 1 0,0-1 0,0 0 0,0 0 0,0 1 0,1-1 0,-1 0 0,0 0 0,0 1 0,0-1 0,0 0 0,1 0 0,-1 0 0,0 1 0,0-1 0,0 0 0,1 0 0,-1 0 0,0 0 0,0 1 0,0-1 0,1 0 0,-1 0 0,1 0 0,5-12 0,2-23 0,-6 17 0,-1-1 0,-1-1 0,-1 2 0,-1-1 0,0 1 0,-1 0 0,-7-27 0,5 28 0,2 0 0,0-1 0,1 1 0,0-2 0,2 1 0,0 1 0,1-1 0,0 0 0,5-23 0,0 30 0,1 14 0,2 20 0,-5 19 0,-2 1 0,-1-1 0,-3 1 0,-8 58 0,6-59 0,2-31-1365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8:04.187"/>
    </inkml:context>
    <inkml:brush xml:id="br0">
      <inkml:brushProperty name="width" value="0.035" units="cm"/>
      <inkml:brushProperty name="height" value="0.035" units="cm"/>
      <inkml:brushProperty name="color" value="#008C3A"/>
    </inkml:brush>
  </inkml:definitions>
  <inkml:trace contextRef="#ctx0" brushRef="#br0">157 203 24575,'-2'87'0,"-12"95"0,13-166 0,0-12 0,1 1 0,0-1 0,0 0 0,-1 0 0,0-1 0,-1 7 0,2-10-27,-1 0 1,1 1-1,0-1 0,0 0 0,0 0 1,0 1-1,-1-1 0,1 0 0,0 0 1,0 0-1,0 0 0,0 1 0,0-1 0,0 0 1,0 0-1,-1 0 0,1 0 0,0 0 1,0 0-1,-1 1 0,1-1 0,0 0 1,0 0-1,-1 0 0,1 0 0,0 0 0,-1 0 1,1 0-1,0 0 0,0 0 0,-1 0 1,1-1-1,0 1 0,0 0 0,-1 0 1,1 0-1,0 0 0,0 0 0,-1 0 0,1 0 1,0-1-1,0 1 0,0 0 0,0 0 1,0 0-1,0-1 0,0 1 0,0 0 0,-1 0 1,1-1-1,-6-7-6799</inkml:trace>
  <inkml:trace contextRef="#ctx0" brushRef="#br0" timeOffset="1565.55">1 143 24575,'13'-1'0,"1"2"0,-1 0 0,-1 0 0,2 1 0,-1 1 0,0 1 0,24 11 0,-23-8 0,-7-4 0,0 1 0,0 0 0,-1 0 0,12 10 0,-15-12 0,-1 0 0,-1 1 0,2-1 0,-1 0 0,-1 1 0,0 1 0,1-2 0,0 1 0,-2 0 0,2 0 0,-1 0 0,0 0 0,0 1 0,0-1 0,-1 0 0,0 0 0,1 4 0,-1-4 0,0 0 0,0-1 0,0 0 0,0 0 0,0 1 0,-1-1 0,1 0 0,0 0 0,-1 0 0,1 1 0,-1-1 0,0 0 0,0 0 0,0 0 0,0 0 0,0 0 0,-2 2 0,-1 2 0,-1-1 0,0 0 0,-9 8 0,-2 0 0,10-7-1365,0-2-5461</inkml:trace>
  <inkml:trace contextRef="#ctx0" brushRef="#br0" timeOffset="2859.93">438 1 24575,'-1'24'0,"-2"-1"0,0 1 0,-1 1 0,-9 30 0,-5 33 0,12-58-682,-7 35-1,9-55-6143</inkml:trace>
  <inkml:trace contextRef="#ctx0" brushRef="#br0" timeOffset="4375.89">516 226 24575,'1'-2'0,"-1"-2"0,0 2 0,1 0 0,-1-1 0,0 1 0,1-1 0,0 1 0,0 0 0,0 0 0,0-1 0,0 0 0,0 1 0,1 0 0,-1 1 0,1-1 0,-1 0 0,0 0 0,1 1 0,0-1 0,-1 1 0,1-2 0,1 2 0,-2 0 0,3-1 0,-2 1 0,-2 1 0,2-1 0,-1 1 0,1-1 0,-1 1 0,0 0 0,0-1 0,1 1 0,-1 0 0,0 0 0,0 0 0,1 0 0,-1 0 0,1 1 0,-2-1 0,2 0 0,-1 1 0,1-1 0,-1 1 0,0-1 0,0 1 0,0 0 0,1 0 0,-1-1 0,-1 1 0,1 0 0,1 0 0,-1 1 0,0 0 0,0-1 0,-1 0 0,1 0 0,0 0 0,-1 1 0,1-1 0,0 1 0,-1-1 0,2 3 0,-1 3 0,0 0 0,1 0 0,-1 1 0,-1-1 0,1 0 0,-1 1 0,0-1 0,-1 0 0,1 1 0,-2-1 0,1 0 0,-1 1 0,1-1 0,-1-1 0,0 2 0,0-2 0,-1 0 0,-5 12 0,-8 14 0,14-25 0,-1-1 0,0 1 0,-1-1 0,1 0 0,-1 0 0,-4 5 0,-1-1 0,6-8 0,1 1 0,-1 0 0,1 0 0,-1 0 0,1 0 0,-1 1 0,1 0 0,1-1 0,-5 8 0,6-11 0,0 2 0,0-2 0,0 0 0,0 1 0,0-1 0,0 0 0,0 1 0,0-1 0,0 1 0,0-1 0,0 0 0,0 1 0,0-1 0,0 1 0,0-1 0,0 0 0,0 1 0,0-1 0,1 0 0,-1 1 0,0-1 0,0 0 0,0 1 0,1-1 0,-1 0 0,0 0 0,1 1 0,-1-1 0,0 0 0,1 0 0,-1 1 0,14 3 0,15-6 0,67-9 0,-80 10 0,-4-2-1365,-4 1-5461</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8:12.995"/>
    </inkml:context>
    <inkml:brush xml:id="br0">
      <inkml:brushProperty name="width" value="0.035" units="cm"/>
      <inkml:brushProperty name="height" value="0.035" units="cm"/>
      <inkml:brushProperty name="color" value="#008C3A"/>
    </inkml:brush>
  </inkml:definitions>
  <inkml:trace contextRef="#ctx0" brushRef="#br0">125 270 24575,'1'20'0,"1"1"0,6 28 0,-4-26 0,3 39 0,-7 154-1365,0-200-5461</inkml:trace>
  <inkml:trace contextRef="#ctx0" brushRef="#br0" timeOffset="1321.76">0 246 24575,'52'-1'0,"56"3"0,-104-1 0,-1-1 0,1 2 0,0-1 0,-1 0 0,1 1 0,-1 0 0,1 0 0,0 0 0,-1 0 0,0 0 0,5 6 0,-1-1 0,0 0 0,-1 1 0,9 12 0,-13-17 6,-1-1-1,0 1 1,0 1-1,0-1 0,0 0 1,0 0-1,-1 0 1,1 0-1,-1 0 1,0 0-1,1 0 1,-2 1-1,1-1 0,0 0 1,-1-1-1,1 1 1,-1 0-1,0 0 1,0 0-1,0 0 1,-2 5-1,1-5-88,1 1 1,-1-1-1,0 0 1,0 0-1,0 0 1,-1-1-1,1 1 1,-1 1-1,1-2 1,-1 0-1,0 1 1,0-1-1,0 0 1,0 0-1,0-1 1,-1 1-1,-4 1 1,-1-1-6744</inkml:trace>
  <inkml:trace contextRef="#ctx0" brushRef="#br0" timeOffset="2218.36">420 0 24575,'0'44'0,"-1"-2"0,-14 82 0,7-87-112,1-6-305,1 1-1,-3 58 0,9-79-6408</inkml:trace>
  <inkml:trace contextRef="#ctx0" brushRef="#br0" timeOffset="3951.71">499 281 24575,'34'-37'0,"-20"19"0,3 2 0,18-17 0,-32 31 0,0-1 0,0 0 0,0 1 0,1 0 0,0 0 0,-1 0 0,5-2 0,-8 4 0,1 0 0,-1 0 0,1 0 0,0 0 0,-1-1 0,1 1 0,-1 0 0,1 0 0,-1 0 0,1 1 0,-1-1 0,1 0 0,-1 0 0,1 0 0,-1 0 0,1 0 0,-1 1 0,1-1 0,-1 0 0,1 0 0,0 1 0,-1 0 0,1 0 0,0-1 0,-1 1 0,1 0 0,-1 0 0,1 0 0,-1 0 0,1 0 0,-1 0 0,0 0 0,1 0 0,-1 0 0,0 0 0,0 2 0,1 7 0,-1-1 0,0-1 0,-1 1 0,0 0 0,0 0 0,0-1 0,-1 1 0,-5 11 0,-2 5 0,-20 34 0,14-29 0,-1-7 0,13-19 0,0 0 0,0-1 0,1 1 0,0 0 0,0-1 0,0 1 0,-2 6 0,4-10 0,0 1 0,0-1 0,0 1 0,1-1 0,-1 1 0,0-1 0,0 1 0,0-1 0,0 1 0,1-1 0,-1 0 0,0 1 0,1-1 0,-1 1 0,0-1 0,1 0 0,-1 1 0,0-1 0,1 0 0,-1 1 0,1-1 0,-1 0 0,0 0 0,1 1 0,-1-1 0,1 0 0,-1 0 0,1 0 0,-1 0 0,1 0 0,0 0 0,20 5 0,-18-5 0,66 9 59,-47-8-534,1 3 0,30 7 1</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8:37.673"/>
    </inkml:context>
    <inkml:brush xml:id="br0">
      <inkml:brushProperty name="width" value="0.035" units="cm"/>
      <inkml:brushProperty name="height" value="0.035" units="cm"/>
    </inkml:brush>
  </inkml:definitions>
  <inkml:trace contextRef="#ctx0" brushRef="#br0">2 72 24575,'-1'100'0,"2"105"0,-1-204 0,0 1 0,0-1 0,0 1 0,0-1 0,1 0 0,-1 0 0,0 1 0,0-1 0,1 0 0,-1 0 0,1 0 0,-1 0 0,1 0 0,-1 0 0,1 0 0,0 0 0,0 0 0,1 1 0,-2-2 0,1 1 0,0-1 0,-1 0 0,1 0 0,0 0 0,-1 0 0,1 0 0,0 1 0,-1-1 0,1 0 0,0-1 0,-1 1 0,1 0 0,0 0 0,-1 0 0,1 0 0,0 0 0,-1-1 0,1 1 0,0 0 0,-1-1 0,2 0 0,2-2 0,1 0 0,-1-1 0,0 0 0,0-1 0,6-7 0,50-87 0,-45 72 0,2 0 0,27-35 0,-33 48-1365,-4 5-5461</inkml:trace>
  <inkml:trace contextRef="#ctx0" brushRef="#br0" timeOffset="1244.8">58 144 24575,'2'0'0,"0"0"0,-1 0 0,1 0 0,0 1 0,-1-1 0,1 1 0,0-1 0,-1 1 0,1 0 0,-1-1 0,1 1 0,-1 0 0,0 0 0,1 0 0,-1 0 0,0 0 0,0 0 0,1 1 0,-1-1 0,0 0 0,0 1 0,0-1 0,-1 0 0,1 2 0,0-2 0,0 1 0,0 2 0,2 6 0,0 1 0,-1-1 0,2 19 0,3 12 0,2-21 0,1 1 0,23 36 0,-14-24 0,-18-32 0,-1 0 0,0 0 0,1-1 0,-1 1 0,1 0 0,-1 0 0,1 0 0,-1-1 0,1 1 0,0 0 0,-1-1 0,2 1 0,-1 0 0,0-1 0,-1 1 0,1-1 0,0 1 0,0-1 0,0 1 0,0-1 0,0 0 0,-1 0 0,1 1 0,0-1 0,0 0 0,0 0 0,0 0 0,0 0 0,0 0 0,0 0 0,0 0 0,0 0 0,0 0 0,0-1 0,0 1 0,0 0 0,-1-1 0,1 1 0,0 0 0,0-1 0,0 1 0,0-1 0,-1 1 0,1-1 0,0 0 0,0 1 0,-1-1 0,1 0 0,0 0 0,5-7 0,-1 0 0,1 1 0,-1-2 0,5-9 0,-6 10 0,31-56-35,-16 33-409,-1-3 1,19-47 0,-34 70-6383</inkml:trace>
  <inkml:trace contextRef="#ctx0" brushRef="#br0" timeOffset="2192.27">534 298 24575,'2'0'0,"3"0"0,1 0 0,3 0 0,3 0 0,3 0 0,-1 0 0,0 0 0,-1 0 0,0 0 0,-1 0 0,0 0 0,-1 0 0,0 0 0,1 0 0,-1 0 0,-2 0-8191</inkml:trace>
  <inkml:trace contextRef="#ctx0" brushRef="#br0" timeOffset="3057.77">614 167 24575,'2'0'0,"3"0"0,2 0 0,2 0 0,1 0 0,1 0 0,1 0 0,-1 0 0,1 0 0,0 0 0,-1 0 0,1 0 0,1 0 0,3 0 0,0 0 0,0 0 0,-3 0-8191</inkml:trace>
  <inkml:trace contextRef="#ctx0" brushRef="#br0" timeOffset="4460.59">1293 24 24575,'-16'14'0,"13"-13"0,1 1 0,-1-1 0,1 1 0,-1 0 0,1 0 0,0 0 0,-2 4 0,-14 18 0,-21 33 0,36-51 0,0-1 0,1 0 0,-1 1 0,1 1 0,0-2 0,1 1 0,0 0 0,0 1 0,-1 6 0,-4 36 0,4-41 0,1 1 0,-1 0 0,1-1 0,1 2 0,0-2 0,0 0 0,1 2 0,2 13 0,-2-20 0,0-1 0,1 0 0,-1 0 0,0 0 0,1-1 0,0 1 0,-1 1 0,1-1 0,0-1 0,0 1 0,0-1 0,0 0 0,3 2 0,34 17 0,-26-15 0,-8-2-109,-1-2-16,0 1-1,0 1 0,0-1 1,0 0-1,0 1 1,0 0-1,-1-1 0,1 1 1,4 6-1</inkml:trace>
  <inkml:trace contextRef="#ctx0" brushRef="#br0" timeOffset="5362.42">1396 238 24575,'2'0'0,"3"0"0,2 0 0,2 2 0,1 0 0,1 1 0,1-1 0,0-1 0,-1 0 0,-1 2 0,-3 2 0</inkml:trace>
  <inkml:trace contextRef="#ctx0" brushRef="#br0" timeOffset="7301.71">1838 179 24575,'0'2'0,"0"-1"0,-1 1 0,0 1 0,1-1 0,-1 0 0,0 0 0,0-1 0,0 1 0,0-1 0,0 1 0,0 0 0,0-1 0,-2 2 0,-22 22 0,18-18 0,-11 11 0,-2-1 0,0-1 0,-1 0 0,-1-1 0,-29 14 0,48-28 0,1 0 0,-1 0 0,1-1 0,-1 1 0,0-1 0,1 0 0,-1 0 0,-5 0 0,8 0 0,0 0 0,-1 0 0,1 0 0,-1 0 0,1 0 0,0 0 0,-1 0 0,1-1 0,-1 1 0,1 0 0,0 0 0,-1 0 0,1 0 0,-1-1 0,1 1 0,0 0 0,-1 0 0,1-1 0,0 1 0,-1 0 0,1 0 0,0-1 0,0 1 0,-1 0 0,1-1 0,0 1 0,0-1 0,0 1 0,-1 0 0,1-1 0,0 1 0,0 0 0,0-1 0,0 1 0,0-1 0,0 1 0,0-1 0,0 1 0,0 0 0,0-1 0,0 1 0,0-1 0,0 1 0,0 0 0,0-1 0,0 1 0,0-2 0,1 2 0,-1 0 0,0-1 0,0 1 0,1 0 0,-1-1 0,0 1 0,0 0 0,1-1 0,-1 1 0,0 0 0,1-1 0,-1 1 0,0 0 0,1 0 0,0-1 0,0 0 0,1-1 0,0 1 0,-1 0 0,1-1 0,0 1 0,0 0 0,0 0 0,0 0 0,0 0 0,0 1 0,1-1 0,-1 1 0,0-1 0,0 1 0,0 0 0,1-2 0,-1 2 0,0 0 0,0 2 0,1-2 0,-1 0 0,2 1 0,0 0 0,0 0 0,0 0 0,-1 0 0,1 0 0,-1 1 0,1 0 0,-1-1 0,1 1 0,-1 1 0,0-1 0,6 6 0,17 25 0,-21-24 0,0-2 0,1 0 0,0 1 0,0-1 0,0-1 0,1 1 0,0-2 0,8 6 0,-14-10 0,0-1 0,0 1 0,1-1 0,-1 0 0,0 2 0,1-2 0,-1 0 0,0 0 0,1 0 0,-1 0 0,1 0 0,-1 0 0,0 0 0,1 0 0,-1 0 0,0-2 0,1 2 0,-1-1 0,0 1 0,0-1 0,1 1 0,-1-1 0,0 0 0,2-1 0,3-3 0,-1 1 0,0-1 0,8-12 0,5-4 0,-13 16 0,2-1 0,-1 0 0,0 0 0,0-1 0,8-9 0,-12 13 0,-1-2 0,1 2 0,-1-1 0,1 1 0,-1-1 0,0-1 0,0 2 0,-1-1 0,1 0 0,-1 0 0,1 0 0,-2-7 0,1 7 14,0 1-1,0 0 0,-1-2 0,1 2 1,-1 0-1,0-1 0,0 1 1,-2-5-1,2 6-100,0 1-1,0-1 1,0 1 0,0-1-1,-1 1 1,1 0 0,0 0-1,-1 0 1,1-1-1,-1 1 1,0 1 0,1-1-1,-1 0 1,0 0 0,1 1-1,-4-3 1,-5 1-6739</inkml:trace>
  <inkml:trace contextRef="#ctx0" brushRef="#br0" timeOffset="8278.51">2099 368 24575,'0'2'0,"0"3"0,0 3 0,0 1 0,0 1 0,0 2 0,0 1 0,0-2 0,0 2 0,0-1 0,0 1 0,0-2 0,0 1 0,0-4 0,0-8 0</inkml:trace>
  <inkml:trace contextRef="#ctx0" brushRef="#br0" timeOffset="8799.66">2099 262 24575,'0'-2'0</inkml:trace>
  <inkml:trace contextRef="#ctx0" brushRef="#br0" timeOffset="10284.58">2303 191 24575,'0'-2'0,"0"1"0,-1-2 0,1 2 0,0-1 0,1 1 0,-1-1 0,0 1 0,0 0 0,1-1 0,-1 1 0,0-1 0,1 1 0,0 0 0,-1-1 0,1 1 0,0 0 0,-1 0 0,1-1 0,0 0 0,0 1 0,0 0 0,0 0 0,0 0 0,1 0 0,-1 1 0,0-1 0,0 0 0,0 0 0,1 1 0,-1-1 0,2 0 0,-1 1 0,-1 0 0,1 0 0,0 0 0,-1 1 0,1-1 0,-1 0 0,1 1 0,-1-1 0,1 1 0,-1 0 0,1-1 0,-1 1 0,1 0 0,-1 0 0,0 0 0,0 0 0,1 0 0,-1 0 0,0 0 0,0 2 0,0-2 0,0 0 0,0 0 0,0 1 0,-1-1 0,1 1 0,0-1 0,0 3 0,1 2 0,1 1 0,-2 0 0,1 0 0,-1 0 0,0 0 0,0 0 0,0 1 0,-1-1 0,0-1 0,-1 2 0,1-1 0,-2 0 0,-2 12 0,1-9 0,0-1 0,0-1 0,-1 1 0,0-1 0,0 1 0,-1-1 0,0 0 0,-1 0 0,-11 12 0,4-10 0,10-8 0,0 0 0,1 0 0,-1 1 0,1 0 0,-1-1 0,1 1 0,-4 4 0,6-6 0,0-1 0,0 1 0,1-1 0,-1 0 0,0 1 0,0-1 0,0 0 0,1 1 0,-1-1 0,0 0 0,1 2 0,-1-2 0,0 0 0,1 1 0,-1-1 0,0 0 0,1 0 0,-1 1 0,0-1 0,1 0 0,-1 0 0,1 0 0,-1 0 0,1 0 0,-1 1 0,0-1 0,1 0 0,-1 0 0,1 0 0,-1 0 0,1 0 0,-1 0 0,0 0 0,2-1 0,18 2 0,-19-1 0,47-1-1365,-38 1-5461</inkml:trace>
  <inkml:trace contextRef="#ctx0" brushRef="#br0" timeOffset="11673.28">2530 1 24575,'26'36'0,"-8"-9"0,-5-7 0,0 1 0,-1 0 0,-1 1 0,-1 0 0,-1 0 0,-1 1 0,-1 1 0,9 46 0,-13-46 0,-1 0 0,-1 0 0,-3 48 0,1-68 10,0 0 0,0 0 0,-1 1 0,1-1 0,-1-1 0,0 1 0,0-1 0,0 1 0,0 0 0,-1-1 0,-4 5 0,2-2-258,-1 0 1,1-1-1,-1-1 1,0 1-1,-10 6 1,8-7-6579</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8:56.798"/>
    </inkml:context>
    <inkml:brush xml:id="br0">
      <inkml:brushProperty name="width" value="0.035" units="cm"/>
      <inkml:brushProperty name="height" value="0.035" units="cm"/>
    </inkml:brush>
  </inkml:definitions>
  <inkml:trace contextRef="#ctx0" brushRef="#br0">3 118 24575,'-1'62'0,"-1"-23"0,7 64 0,-4-95 0,1-2 0,-1 2 0,1-1 0,0 0 0,1-1 0,0 2 0,1-2 0,-1 0 0,0 0 0,2 0 0,4 6 0,-8-9 0,1-1 0,0 0 0,0 1 0,0-1 0,1 0 0,-1-1 0,1 2 0,-2-1 0,2-1 0,0 1 0,-1-1 0,1 0 0,0 0 0,0 0 0,-1 0 0,1 0 0,0-1 0,0 1 0,0-1 0,0 0 0,0 0 0,0 0 0,0 0 0,0-1 0,0 1 0,-1-1 0,6-1 0,-6 1 0,-1 0 0,1 0 0,0-1 0,0 1 0,-1 0 0,0-2 0,1 2 0,-1-1 0,1 1 0,-1-1 0,0 0 0,1 1 0,-1-1 0,0 0 0,0 0 0,1-3 0,7-40 0,-8 38 0,0 0 0,1-1 0,4-12 0,3-5-11,0-1 0,8-42 0,-6 23-1321,-8 35-5494</inkml:trace>
  <inkml:trace contextRef="#ctx0" brushRef="#br0" timeOffset="1625.84">612 59 24575,'-3'1'0,"0"-1"0,-1 0 0,1 1 0,0 0 0,1 0 0,-1 0 0,0 0 0,0 0 0,0 1 0,0 1 0,1-2 0,0 1 0,-1 0 0,1 0 0,-1 0 0,1 1 0,0-1 0,-3 4 0,-4 8 0,1 0 0,-12 25 0,-3 4 0,12-26 0,5-10 0,1-1 0,1 2 0,0 0 0,-1-1 0,1 2 0,2-1 0,-2-1 0,1 2 0,-2 11 0,2-8 0,2-1 0,0-1 0,0 2 0,0-1 0,1 1 0,1-1 0,0 0 0,1 13 0,-1-23 0,0 1 0,-1 0 0,1-1 0,0 0 0,0 0 0,0 0 0,0 0 0,0 0 0,0 0 0,1-1 0,-1 1 0,0 0 0,0-1 0,0 1 0,0-1 0,0 1 0,0-1 0,1 1 0,-1-1 0,0 0 0,1 0 0,-1 0 0,3 0 0,36-1 0,-24-1 0,69 2-1365,-76 0-5461</inkml:trace>
  <inkml:trace contextRef="#ctx0" brushRef="#br0" timeOffset="3087.91">729 212 24575,'5'-4'0,"-1"-1"0,1 2 0,0-1 0,-1 1 0,2 0 0,5-2 0,-10 3 0,2 1 0,0 0 0,0 0 0,0 0 0,0-1 0,-1 2 0,0-1 0,1 1 0,0 0 0,0 0 0,0 0 0,0 0 0,-1 0 0,5 1 0,-6 2 0,1-2 0,-1 0 0,0 0 0,0 0 0,1 1 0,-2-1 0,1 1 0,0-1 0,0 1 0,0-1 0,-1 1 0,1-1 0,0 1 0,-1 0 0,1-1 0,-1 1 0,1 0 0,-1 1 0,0-2 0,0 1 0,0 0 0,0 0 0,0 2 0,0 5 0,-1 0 0,1-1 0,-4 16 0,-29 81 0,20-68 0,4-18 0,8-16 0,0 0 0,-1 0 0,1 0 0,-1 1 0,1-1 0,0 1 0,-1 6 0,2-9 0,0-1 0,1 1 0,-1 0 0,0 0 0,0 0 0,1 0 0,-1 0 0,0-1 0,1 1 0,-1 0 0,1 0 0,-1 0 0,1-1 0,0 1 0,-1 0 0,1-1 0,0 1 0,-1-1 0,1 1 0,0-1 0,0 1 0,-1-1 0,0 2 0,1-2 0,0 0 0,0 1 0,0-1 0,0 0 0,-1 0 0,1 1 0,0-1 0,0 0 0,0 0 0,0 0 0,1 0 0,30 1-1365,-22-1-5461</inkml:trace>
  <inkml:trace contextRef="#ctx0" brushRef="#br0" timeOffset="3857.55">1040 435 24575,'-1'31'0,"0"1"0,-2-1 0,-1 0 0,-9 42 0,13-73-23,-7 17 169,7-16-176,0-1 0,0 0 1,0 1-1,0-1 0,0 0 0,0 0 1,0 1-1,0-1 0,0 0 0,0 0 1,0 1-1,0-1 0,0 0 0,0 0 1,0 1-1,-1-1 0,1 0 0,0 0 1,0 0-1,-1 1 0,1-1 0,0 0 0,0 0 1,-1 0-1,1 0 0,0 0 0,0 0 1,-1 0-1,1 1 0,0-1 0,-1 0 1,1 0-1,0 0 0,-1 0 0,1 0 1,0 0-1,0 0 0,-1-1 0,1 1 1,0 0-1,-1 0 0,1 0 0,0 0 1,0 0-1,-1 0 0,1 0 0,0-1 1,0 1-1,-1 0 0</inkml:trace>
  <inkml:trace contextRef="#ctx0" brushRef="#br0" timeOffset="4505.22">1061 282 24575,'0'0'-8191</inkml:trace>
  <inkml:trace contextRef="#ctx0" brushRef="#br0" timeOffset="7084.8">1649 200 24575,'-4'-1'0,"1"0"0,0 0 0,0 0 0,1 0 0,-2 0 0,1 0 0,0-1 0,1 0 0,-1 0 0,0 1 0,1-1 0,0-1 0,-1 1 0,1-1 0,0 0 0,-1 1 0,1-1 0,-2-5 0,2 4 0,0 1 0,-1-1 0,0 1 0,1 0 0,0 0 0,-1 0 0,-1 0 0,1 1 0,0 0 0,-1-1 0,2 1 0,-2-1 0,-5 0 0,6 2 0,1 1 0,-2 0 0,1 0 0,0 0 0,0 0 0,1 0 0,-1 1 0,0 0 0,0-1 0,0 1 0,0 0 0,1 1 0,-1 0 0,0-1 0,0 1 0,-3 2 0,-4 4 0,0 1 0,-15 16 0,1-1 0,14-14 0,-4 4 0,-2 0 0,1-2 0,-2 1 0,0-2 0,0-1 0,-22 11 0,25-15 0,10-4 0,-1 0 0,0 0 0,2 0 0,-2-1 0,0 1 0,-6-1 0,10-1 0,0 0 0,0 0 0,0 0 0,0 0 0,0 0 0,0-1 0,0 1 0,0 0 0,0-1 0,0 1 0,0-1 0,0 1 0,1-1 0,0 1 0,-1-1 0,0 0 0,0 1 0,1-2 0,-1 1 0,0 0 0,1 1 0,-1-1 0,1 0 0,-1 0 0,1 0 0,-1 0 0,1 0 0,0 0 0,-1 0 0,1 0 0,0 0 0,0 0 0,-1 0 0,1 0 0,0 0 0,1-2 0,-2-3 0,1-1 0,-1 1 0,2-1 0,-1 1 0,1-1 0,0 1 0,0-1 0,1 1 0,0-1 0,0 1 0,2-7 0,-2 11 0,-1 0 0,0-2 0,1 2 0,-1 0 0,1 0 0,0 0 0,-1 0 0,1 1 0,-1-1 0,1 0 0,0 1 0,1-1 0,-1 1 0,0 0 0,0-1 0,1 1 0,-2 1 0,2-1 0,-1-1 0,1 1 0,-1 1 0,1-1 0,0 1 0,-2 0 0,2 0 0,-1 0 0,1 0 0,0 1 0,2-1 0,4 4 0,0 0 0,0-1 0,0 1 0,-1 1 0,1 0 0,-2 1 0,2 0 0,-2 0 0,1 0 0,7 10 0,34 25 0,-19-18 0,-22-16 0,0 0 0,0-1 0,1-1 0,0 1 0,0-2 0,16 8 0,-21-11 0,-2 0 0,1-1 0,1 1 0,-1 0 0,0-1 0,1 0 0,-2 0 0,2 0 0,-1 0 0,6-1 0,-8 0 0,1 0 0,-1 0 0,1 0 0,-1 0 0,1 0 0,-1 0 0,1-1 0,-1 1 0,0-2 0,0 2 0,0-1 0,0 1 0,-1-1 0,1 0 0,0 1 0,0-1 0,0 0 0,-1 0 0,1 0 0,0-3 0,3-16-227,0 0-1,-2 0 1,-1 1-1,0-2 1,-2-27-1</inkml:trace>
  <inkml:trace contextRef="#ctx0" brushRef="#br0" timeOffset="9107.49">1788 0 24575,'1'1'0,"1"-1"0,0 0 0,1 1 0,-1-1 0,0 1 0,0 0 0,1 0 0,-1 0 0,-1 0 0,1 0 0,0 0 0,0 1 0,-1-1 0,1 2 0,2 0 0,22 31 0,-16-20 0,-5-5 0,1-1 0,0 0 0,-2 1 0,0 0 0,1 0 0,-2 1 0,0-1 0,0 0 0,0 2 0,-1-2 0,0 1 0,-1 1 0,1 15 0,3 20 0,-2-31 0,-1-2 0,-1 2 0,0-1 0,-1 0 0,0 1 0,-1-2 0,-3 17 0,4-27 0,-1-1 0,0 1 0,0 1 0,0-2 0,0 1 0,0-1 0,-1 1 0,0-1 0,1 0 0,-1 1 0,0-1 0,0 0 0,0 0 0,0 1 0,0-2 0,-5 4 0,7-5-37,-1 0 0,1 0 1,0 0-1,0 0 0,-1 0 0,1 0 0,0 0 0,0 0 0,-1 0 0,1 0 0,0 0 0,0 0 1,-1 0-1,1-1 0,0 1 0,0 0 0,0 0 0,-1 0 0,1 0 0,0 0 0,0 0 0,0-1 1,-1 1-1,1 0 0,0 0 0,0 0 0,0-1 0,0 1 0,0 0 0,0 0 0,-1-1 0,1 1 1,0 0-1,0 0 0,0 0 0,0-1 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9:17.670"/>
    </inkml:context>
    <inkml:brush xml:id="br0">
      <inkml:brushProperty name="width" value="0.035" units="cm"/>
      <inkml:brushProperty name="height" value="0.035" units="cm"/>
    </inkml:brush>
  </inkml:definitions>
  <inkml:trace contextRef="#ctx0" brushRef="#br0">181 0 24575,'-1'5'0,"-1"-1"0,0 2 0,0-2 0,0 1 0,0-1 0,-5 8 0,-3 7 0,-57 133 0,54-124 0,1 2 0,1-1 0,1 0 0,2 2 0,1 0 0,1-1 0,-3 38 0,9-67 3,0 1 0,0 0 0,0 0-1,0 0 1,0-1 0,0 1 0,0-1-1,1 1 1,-1 0 0,0-1 0,1 1 0,-1-1-1,1 1 1,0-1 0,0 0 0,-1 2-1,1-2 1,0 1 0,0-1 0,0 0 0,0 0-1,1 0 1,-1 0 0,0 0 0,0 0-1,1 0 1,-1 0 0,1 0 0,-1 0 0,3 0-1,2 1-102,0-1-1,1 0 0,-1-1 0,1 0 1,-1 0-1,9-1 0,-2 1-645,-3-1-6080</inkml:trace>
  <inkml:trace contextRef="#ctx0" brushRef="#br0" timeOffset="1037.97">0 272 24575,'54'1'-67,"-20"1"-366,1-3 1,44-5-1,-65 3-6393</inkml:trace>
  <inkml:trace contextRef="#ctx0" brushRef="#br0" timeOffset="2352.58">406 260 24575,'-1'0'0,"0"0"0,-1 0 0,1 0 0,0 1 0,0-1 0,-1 0 0,1 1 0,0-1 0,0 2 0,0-2 0,0 1 0,0 0 0,0-1 0,0 1 0,0 0 0,0 0 0,0 0 0,0 0 0,-1 1 0,0 1 0,0 0 0,0 1 0,0 0 0,1-1 0,0 1 0,-2 5 0,1 3 0,-1-1 0,2 1 0,-2 17 0,2-3 60,4 36 0,-2-52-272,0 0 0,1-1 0,1 2-1,-1-2 1,1 0 0,7 16 0,-5-16-6614</inkml:trace>
  <inkml:trace contextRef="#ctx0" brushRef="#br0" timeOffset="4087.06">530 461 24575,'2'1'0,"-1"0"0,1 0 0,-1 1 0,0-1 0,0 1 0,0 0 0,0-1 0,0 0 0,0 1 0,0-1 0,0 1 0,0 0 0,-1-1 0,2 4 0,2 4 0,-3-6 0,1 0 0,0 0 0,0-1 0,1 1 0,-1-1 0,1 2 0,-1-2 0,1 0 0,-1 0 0,1 0 0,0-1 0,4 3 0,-7-4 0,1 0 0,0 0 0,-1 1 0,1-1 0,0 0 0,-1 0 0,1 0 0,0 0 0,-1 0 0,1 0 0,0 0 0,-1 0 0,1 0 0,0-1 0,-1 1 0,1 0 0,0 0 0,-1 0 0,1-1 0,0 1 0,-1 0 0,1-1 0,0 0 0,0 0 0,0 0 0,0-1 0,0 1 0,0 0 0,-1-1 0,1 1 0,-1-2 0,1 2 0,-1-1 0,1 1 0,-1-1 0,0 1 0,1-1 0,-1-3 0,0 4-34,0-1 0,0 0 0,0 0 0,0 0 0,0 0-1,0 0 1,-1 0 0,1 1 0,-1-1 0,1 0 0,-1 0 0,1 1 0,-1-1-1,0 1 1,0-1 0,0 1 0,0-2 0,0 2 0,0-1 0,0 1-1,-1 0 1,1 0 0,0 0 0,-1-1 0,1 1 0,-1 1 0,1-1 0,-1 0-1,1 0 1,-1 0 0,0 1 0,1-1 0,-1 1 0,0-1 0,0 1 0,1 0-1,-1 0 1,0 0 0,-2 0 0,-3 2-6792</inkml:trace>
  <inkml:trace contextRef="#ctx0" brushRef="#br0" timeOffset="6014.78">700 260 24575,'3'-3'0,"5"8"0,4 7 0,-8-6 0,-1 2 0,-1-2 0,1 1 0,-1-1 0,0 2 0,0-1 0,-1 0 0,1 9 0,0 60 0,-2-72 0,-1 103-1365,1-96-5461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7:43.840"/>
    </inkml:context>
    <inkml:brush xml:id="br0">
      <inkml:brushProperty name="width" value="0.05" units="cm"/>
      <inkml:brushProperty name="height" value="0.05" units="cm"/>
      <inkml:brushProperty name="color" value="#004F8B"/>
    </inkml:brush>
  </inkml:definitions>
  <inkml:trace contextRef="#ctx0" brushRef="#br0">0 17 8192,'77'1'9561,"3"1"-3469,0-6-3723,-39-3-5488,-31 4 773,0 1-1,-1 0 1,17 0-1,-22 3 1953,0-1 0,0 0 0,-2 1 0,2 0 0,0 0 0,0 0 0,-1 1-1,1 0 1,0 0 0,-2 0 0,1 0 0,1 0 0,3 3 0,65 65 458,-49-45-104,26 32 0,20 23 56,-63-73-16,-1 2 0,1-2 0,-1 2 0,0-1 0,0 1 0,-1 0 0,0 0 0,3 13 0,10 21 0,29 60 0,30 62 0,-63-142 189,-3 1-1,1 1 1,-3 0 0,1 1 0,-2-1 0,-1 2 0,-1-1 0,-1 1 0,1 51-1,-4-68 736,1 1-1,-1 0 1,2-1-1,-2 1 1,3-1-1,-1 0 0,1 1 1,1-2-1,0 1 1,8 14-1,-6-13-176,-1-1 0,-2 1 0,1 1 0,0-2 0,-1 2 0,0 0 0,2 22 0,-3-16-747,1 0 0,0-1 0,9 28 0,-10-39 0,20 82-7442,-5-20-843,-3-23 5990,93 202 2295,-97-221 0,-1-1 0,10 41 0,-14-41 0,1-1 0,2 0 0,15 32 0,77 155 0,-93-194 0,-1-1 0,9 34 0,-12-34 0,2-1 0,-1 1 0,16 28 0,-9-22 0,-1 1 0,-1 2 0,10 34 0,-15-47 822,1 0 0,0-2 0,0 2 0,1-1 0,1-2 0,-1 2 0,14 10 0,18 29 1137,-22-27-4596,25 25 1,5 10-626,24 35 3262,58 85 0,-115-159 0,-1 1 0,15 34 0,-18-36 412,0-1 1,2 0-1,-1 0 1,2-1 0,26 26-1,14 18 469,100 157 2413,-85-125-8364,-22-31 3490,-41-56 1580,32 47 0,82 90 0,-64-85 0,51 46 0,-94-92 0,2-1 0,-1 0 0,1-2 0,0 1 0,18 7 0,28 10 0,1 4 0,76 52 0,-100-56 0,2-3 0,0-1 0,1-2 0,2-2 0,49 14 0,-70-25 742,-1 0 0,0 3 0,0-1 0,32 22 0,-36-20 1309,-4-3 1426,1 0 0,13 7 0,0-6-1647,1 1-1830,48 24 0,-47-20 0,-10-5 0,26 20 0,-29-19 0,0 0 0,0-2 0,18 8 0,33 6-2926,39-1-6764,-12-3 4488,-18-3 4954,38 10 292,-91-19-44,1-1 0,0-2 0,31 1 0,72-5 0,-47-1 0,-43 1 559,-1 2 0,1 2 1,-2 2-1,50 12 0,-59-11 3087,1-2-1,47 3 0,-2-1 645,-8 4-5659,-22-3-1869,64 3 0,-80-11 2003,-9 1-42,0-1-1,0 2 1,-1 0-1,2 1 1,-2 1-1,27 9 1,2 6 1277,-4 0 0,1-3 0,0-2 0,50 11 0,-63-19 466,-1 2 0,1 0 0,-1 3 0,-1 0 0,37 21 0,-21-11-1524,64 21-1,-51-22 380,146 41 679,-42-15 0,-91-26 0,-1-4 0,1-2 0,1-5 0,80 1 0,231-8 6634,-182-2-2673,57-18 3436,-243 17-7367,33-6-30,-33 5 0,1 0 0,19-1 0,183 3-4886,-99 2 176,4 5-2042,-96-3 5915,31 9 0,-37-7 2520,30 2 0,50-3 8866,-24-2-6442,37 10-10174,-80-6 4784,6-1 5284,34 5-3232,2-6-7029,34-3 4511,170-3-5684,-170-8 7433,47 1 0,-113 8 2616,52-4 10915,-60 0-11656,35-1-1863,-1 1 1,68 8-1,-29-1-609,-61-4-2290,57-10-9668,-60 7 10535,9-4 2020,-25 4 0,46-2 0,20 7 0,158 2 0,-115 17 4766,-90-11 360,63 4 0,-102-12-2878,19 0-793,-24 0-1480,-1 1 0,1-1 0,0 0 0,-1 0 0,1 0 0,-1 0 0,0-1 0,1 1 0,-1 0 0,1 0 0,0 0 0,-1 0 0,1-1 0,-1 1 0,1 0 0,-1-1 0,1 1 0,-1 0 0,1-1 0,-1 1 0,1 0 0,-1-2 0,1 2 0,-1-1 1,1 1-1,-1-1 0,1 0 0,-2-7 25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9:27.506"/>
    </inkml:context>
    <inkml:brush xml:id="br0">
      <inkml:brushProperty name="width" value="0.035" units="cm"/>
      <inkml:brushProperty name="height" value="0.035" units="cm"/>
    </inkml:brush>
  </inkml:definitions>
  <inkml:trace contextRef="#ctx0" brushRef="#br0">1 2 24575,'7'112'0,"-5"-91"0,1 15 0,-1-15 0,0 1 0,7 27 0,-9-46 0,0-2 0,1 0 0,-1 0 0,1 1 0,-1-1 0,1 0 0,0 0 0,-1 0 0,1 0 0,0 0 0,0 0 0,0 0 0,0 0 0,0 0 0,0 0 0,0 0 0,0-1 0,0 2 0,0-1 0,2 0 0,26 3 0,-27-4 0,1 0 0,-1 0 0,0 0 0,0 0 0,0 0 0,1 0 0,-1 0 0,0 1 0,0 0 0,0-1 0,0 1 0,0 0 0,1 0 0,-2 0 0,1 0 0,0 0 0,0 0 0,0 1 0,0 0 0,-1 0 0,1-1 0,1 3 0,0 1 0,0 1 0,-1 0 0,0 0 0,0 0 0,-1 0 0,1 0 0,-1 0 0,0 1 0,-1 10 0,1-15 0,-1 0 0,0-1 0,0 1 0,0 0 0,-1 0 0,1 0 0,0 0 0,-1-1 0,1 1 0,-1 1 0,1-1 0,-1-1 0,0 1 0,0 0 0,0-1 0,0 1 0,0-1 0,0 1 0,0-1 0,0 0 0,-1 1 0,1 0 0,0-1 0,-1 0 0,1 0 0,-1 0 0,0 0 0,1 0 0,-1 0 0,0-1 0,1 1 0,-1-1 0,0 1 0,-2 0 0,1-1-68,0 0 0,-1 0-1,1 0 1,-1 0 0,1-1 0,0 1-1,-1-1 1,1 0 0,0 0 0,0 0-1,-1 0 1,1-1 0,0 1 0,0-2-1,0 1 1,1 0 0,-1 0-1,0 0 1,-3-5 0</inkml:trace>
  <inkml:trace contextRef="#ctx0" brushRef="#br0" timeOffset="1418.09">238 443 24575,'1'-5'0,"1"1"0,0 0 0,0-1 0,0 2 0,1-2 0,-1 1 0,6-6 0,-1 0 0,-7 9 0,7-7 0,-2-1 0,2 0 0,-2-1 0,0 1 0,-1-2 0,3-9 0,-8 34 0,0 0 0,0-1 0,3 17 0,-1 3 0,-1 13-1365,0-35-5461</inkml:trace>
  <inkml:trace contextRef="#ctx0" brushRef="#br0" timeOffset="3927.05">895 14 24575,'0'-1'0,"0"1"0,0-1 0,-1 1 0,1-1 0,0 1 0,-1-2 0,1 2 0,0-1 0,-1 1 0,1 0 0,-1-1 0,1 1 0,-1-1 0,1 1 0,-1 0 0,1-1 0,-1 1 0,1 0 0,-1 0 0,1-1 0,-1 1 0,1 0 0,-1 0 0,0 0 0,1 0 0,-1 0 0,0 0 0,-22-2 0,20 2 0,0-1 0,0 1 0,0-1 0,-1 1 0,1 0 0,0 0 0,0 1 0,0-1 0,0 1 0,0-1 0,0 1 0,0 0 0,0 0 0,0 0 0,1 0 0,-1 1 0,0 0 0,1 0 0,-1 0 0,1 0 0,-1-1 0,1 2 0,0-1 0,0 0 0,0 0 0,0 2 0,0-2 0,0 1 0,1-1 0,0 1 0,-1 0 0,1 0 0,-1 5 0,-34 72 0,22-54 0,2 2 0,1-1 0,1 1 0,1 2 0,-6 30 0,11-38 0,2-10 0,0-2 0,0 1 0,0 17 0,2-26 0,0 1 0,0-1 0,1 0 0,-1 0 0,0 0 0,1 0 0,-1 0 0,1 0 0,0 0 0,-1-1 0,1 2 0,0-1 0,0 0 0,0 0 0,1-1 0,-1 1 0,0-1 0,0 1 0,1-1 0,-1 1 0,1-1 0,0 0 0,2 3 0,2 0 0,0-1 0,0 0 0,0-1 0,1 1 0,-1 0 0,0-1 0,1-1 0,0 1 0,-1-1 0,1-1 0,0 1 0,-1-1 0,1 0 0,0-1 0,0 1 0,-1-1 0,1-1 0,-1 1 0,11-6 0,77-26 0,-93 32-102,0 1 47,-1 0 0,0 0 0,1 0 0,-1 0 0,1 0 1,-1-1-1,1 1 0,-1 0 0,0 0 0,1-2 0,-1 2 0,1 0 0,-1-1 0,0 1 0,1 0 0,-1-1 0,0 1 1,0 0-1,1-1 0,-1 1 0,0-1 0,1 0 0</inkml:trace>
  <inkml:trace contextRef="#ctx0" brushRef="#br0" timeOffset="4905.21">646 276 24575,'0'-1'0,"0"0"0,0 0 0,0 0 0,1 0 0,-1 0 0,1 0 0,-1 0 0,0 0 0,1 0 0,-1 0 0,1-1 0,0 2 0,-1-1 0,1 0 0,0 0 0,-1 1 0,1-1 0,0 0 0,0 1 0,0-1 0,0 1 0,-1-1 0,1 1 0,0-1 0,0 1 0,0 0 0,1-1 0,36-7 0,-12 2 0,-12 2-170,0 1-1,0 0 0,0 1 1,0 1-1,1 0 0,-1 1 1,19 2-1</inkml:trace>
  <inkml:trace contextRef="#ctx0" brushRef="#br0" timeOffset="6659.36">1235 73 24575,'1'2'0,"1"-1"0,0 1 0,0 0 0,-1-1 0,1 1 0,-1 0 0,1 0 0,-1 1 0,0-1 0,0 0 0,0 0 0,1 3 0,1 1 0,9 18 0,-2 0 0,15 49 0,-17-48 0,0-1 0,23 48 0,-31-72 0,0 1 0,1-1 0,-1 1 0,0-1 0,0 1 0,1-1 0,-1 1 0,0-1 0,1 0 0,-1 1 0,0-1 0,1 1 0,-1-1 0,0 0 0,1 0 0,-1 1 0,1-1 0,-1 0 0,1 1 0,-1-1 0,1 0 0,-1 0 0,1 0 0,-1 0 0,1 0 0,-1 1 0,1-1 0,-1 0 0,1 0 0,-1 0 0,1 0 0,-1 0 0,1-1 0,-1 1 0,1 0 0,-1 0 0,1 0 0,-1 0 0,1-1 0,-1 1 0,1 0 0,-1 0 0,1-1 0,-1 1 0,1 0 0,-1-1 0,0 1 0,1 0 0,-1-1 0,0 1 0,1-1 0,-1 1 0,0 0 0,1-1 0,-1 1 0,0-1 0,0 1 0,1-2 0,15-37 0,-13 31 0,7-16 0,24-38 0,-6 10 0,-19 34 0,-6 11 0,1 0 0,-1 0 0,1 0 0,0 1 0,1-1 0,-1 1 0,1 0 0,9-8 0,-4 5-455,-1-1 0,13-16 0</inkml:trace>
  <inkml:trace contextRef="#ctx0" brushRef="#br0" timeOffset="8161.49">1359 37 24575,'3'1'0,"0"-1"0,0 0 0,0 1 0,0 0 0,0 0 0,0 0 0,0 0 0,0 0 0,0 0 0,0 1 0,-1-1 0,1 2 0,-1-1 0,1 0 0,-1 0 0,1 0 0,0 0 0,-1 0 0,0 1 0,-1 0 0,1 0 0,2 3 0,3 8 0,0 0 0,-1 1 0,6 22 0,0-2 0,57 142 0,-62-159 0,2 1 0,17 28 0,-26-47 0,0 1 0,0-1 0,0 0 0,0 0 0,0 0 0,0 0 0,1 0 0,-1 0 0,0 0 0,0 0 0,0 0 0,0 0 0,0 0 0,0 1 0,1-1 0,-1 0 0,0 0 0,0 0 0,0 0 0,0 0 0,0 0 0,1 0 0,-1 0 0,0 0 0,0 0 0,0 0 0,0 0 0,0-1 0,0 1 0,1 0 0,-1 0 0,0 0 0,0 0 0,0 0 0,0 0 0,0 0 0,0 0 0,0 0 0,1 0 0,-1 0 0,0-1 0,0 1 0,0 0 0,0 0 0,0 0 0,0 0 0,0 0 0,0 0 0,0 0 0,0-1 0,0 1 0,0 0 0,6-14 0,1-14 0,-1-9 0,-3 16 0,0 0 0,2 1 0,0 0 0,1 0 0,12-25 0,-4 13-682,15-43-1,-26 66-6143</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19:44.043"/>
    </inkml:context>
    <inkml:brush xml:id="br0">
      <inkml:brushProperty name="width" value="0.035" units="cm"/>
      <inkml:brushProperty name="height" value="0.035" units="cm"/>
      <inkml:brushProperty name="color" value="#008C3A"/>
    </inkml:brush>
  </inkml:definitions>
  <inkml:trace contextRef="#ctx0" brushRef="#br0">0 664 24575,'3'4'0,"-1"0"0,0 0 0,0 0 0,0 0 0,0 0 0,-1 1 0,1 0 0,0 4 0,1 4 0,48 129 0,-50-141 0,-1 1 0,1-1 0,-1 1 0,1 0 0,0-1 0,0 0 0,-1 1 0,1-1 0,0 0 0,0 0 0,0 0 0,0 0 0,1 0 0,-1 0 0,0 0 0,0 0 0,1 0 0,-1-1 0,0 1 0,2 0 0,-1-1 0,-1 0 0,0 0 0,1 0 0,-1 0 0,1 0 0,-1 0 0,0 0 0,1-1 0,-1 1 0,0-1 0,0 1 0,1-1 0,-1 1 0,0-1 0,0 0 0,0 0 0,2-1 0,5-5 0,-1-1 0,0 0 0,-1 0 0,10-15 0,-14 19 0,61-84 0,2 2 0,150-148 0,-104 131 0,188-132 0,-238 192-1365,-17 12-5461</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0:10.436"/>
    </inkml:context>
    <inkml:brush xml:id="br0">
      <inkml:brushProperty name="width" value="0.035" units="cm"/>
      <inkml:brushProperty name="height" value="0.035" units="cm"/>
    </inkml:brush>
  </inkml:definitions>
  <inkml:trace contextRef="#ctx0" brushRef="#br0">263 255 24484,'0'10'0,"0"0"0,-1 0 0,1 0 0,-1 0 0,0-1 0,-1 1 0,1-1 0,-1 1 0,0-1 0,0 1 0,0-1 0,0 0 0,-1-1 0,0 0 0,0 1 0,0-2 0,0 2 0,-1-2 0,1 0 0,-1 0 0,0 0 0,0-1 0,0 0 0,0 0 0,-1-1 0,1 0 0,-1 0 0,1-1 0,-1 0 0,0 0 0,0-1 0,0 0 0,0 0 0,0-1 0,0 0 0,0-1 0,0 0 0,0-1 0,0 1 0,-1-2 0,1 1 0,0-1 0,0 0 0,0-1 0,0 0 0,0-1 0,0 0 0,0 0 0,0-1 0,1 0 0,-1 0 0,0-1 0,1 0 0,0 0 0,-1-1 0,1 0 0,0 0 0,0-1 0,1 0 0,-1 0 0,1 0 0,-1-2 0,1 2 0,0-2 0,0 1 0,1 0 0,-1-1 0,1 0 0,0-1 0,0 1 0,0-1 0,1 1 0,0-1 0,0 1 0,0-1 0,0 0 0,0 0 0,1 0 0,0 0 0,0 0 0,0 0 0,1 0 0,0 1 0,0-2 0,0 2 0,0-1 0,0 1 0,1-1 0,0 1 0,0-1 0,0 2 0,1-2 0,-1 2 0,1 0 0,0-1 0,0 2 0,1-1 0,-1 0 0,1 2 0,-1-2 0,1 2 0,0 0 0,0-1 0,1 1 0,-1 1 0,0 1 0,1-2 0,0 2 0,-1 0 0,1 1 0,0 0 0,0-1 0,0 1 0,0 1 0,0 1 0,0-1 0,0 1 0,0 1 0,1 0 0,-1 0 0,0 0 0,0 1 0,0 1 0,0-1 0,0 1 0,0 1 0,0 1 0,0-1 0,0 0 0,0 1 0,-1 0 0,1 2 0,-1-2 0,1 1 0,-1 1 0,0 1 0,0-1 0,0 0 0,0 2 0,-1-2 0,1 2 0,-1 0 0,0-1 0,0 2 0,0-1 0,0 0 0,-1 2 0,0-2 0,0 2 0,0-1 0,0 1 0,-1-1 0,1 1 0,-1-1 0,0 2 0,-1-2 0,1 1 0,-1 0 0,0 0 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0:14.508"/>
    </inkml:context>
    <inkml:brush xml:id="br0">
      <inkml:brushProperty name="width" value="0.035" units="cm"/>
      <inkml:brushProperty name="height" value="0.035" units="cm"/>
    </inkml:brush>
  </inkml:definitions>
  <inkml:trace contextRef="#ctx0" brushRef="#br0">241 243 24575,'-5'-6'0,"0"0"0,-1 1 0,1 0 0,-1 0 0,0 1 0,0-1 0,-10-4 0,13 8 0,1 0 0,-1 1 0,1-1 0,-1-1 0,1 2 0,-1 0 0,1-1 0,-1 1 0,1 0 0,-1 0 0,0 1 0,1-1 0,-1 0 0,1 2 0,-1-1 0,1-1 0,-1 1 0,1 0 0,-1 0 0,1 1 0,0-1 0,0 0 0,0 1 0,-4 4 0,-12 11 0,1 1 0,0 1 0,2 1 0,-27 43 0,40-58 0,0-1 0,1 0 0,-1 1 0,1-1 0,0 0 0,0 0 0,0 1 0,1 0 0,-1-1 0,1 1 0,0-1 0,0 1 0,2 7 0,-2-9 0,1 0 0,-1 0 0,1 0 0,0-1 0,0 1 0,0-1 0,0 1 0,0 0 0,0-1 0,1 1 0,-1-1 0,1 0 0,-1 0 0,1 0 0,0 1 0,0-1 0,0 0 0,0-1 0,0 1 0,1-1 0,-1 1 0,4 0 0,-2 1 0,1 0 0,0-1 0,-1 1 0,1 0 0,-1 1 0,0-1 0,0 1 0,0-1 0,4 7 0,-3-5 0,0 1 0,0-1 0,13 9 0,-2-1 0,-14-11 0,0-1 0,0 1 0,0 0 0,1-1 0,-1 1 0,0-1 0,1 0 0,0 1 0,-1-1 0,1 0 0,-1-1 0,1 1 0,4 0 0,39 4 0,17 2 0,-61-7-13,-5 0 32,-4 0-1390,-2 0-5455</inkml:trace>
  <inkml:trace contextRef="#ctx0" brushRef="#br0" timeOffset="2305.2">4 375 24575,'0'0'0,"0"-1"0,0 0 0,1 1 0,-1-1 0,0 0 0,1 1 0,-1-1 0,1 1 0,-1-1 0,1 1 0,-1-1 0,1 1 0,-1-1 0,1 1 0,-1-1 0,1 1 0,0 0 0,-1-1 0,1 1 0,0 0 0,-1-2 0,1 2 0,0 0 0,0 0 0,-1 0 0,1 0 0,0 0 0,-1 0 0,1 0 0,1 0 0,28-1 0,-23 1 0,6 0 0,0 1 0,-1 1 0,1-1 0,0 1 0,0 1 0,-1 0 0,0 1 0,20 9 0,-14-6-1365,-10-5-5461</inkml:trace>
  <inkml:trace contextRef="#ctx0" brushRef="#br0" timeOffset="3599.01">184 1 24575,'1'0'0,"0"0"0,0 0 0,-1 1 0,1-1 0,0 0 0,-1 1 0,1-1 0,0 1 0,-1-1 0,1 1 0,-1-1 0,1 1 0,0-1 0,-1 1 0,1-1 0,-1 1 0,0 1 0,1-2 0,-1 1 0,1 0 0,-1-1 0,0 1 0,0 0 0,1 1 0,5 24 0,-6-23 0,6 30 0,-2 0 0,-2 0 0,-1 0 0,-1 2 0,-7 56 0,5-81 0,-2 28 0,-15 59 0,11-67 0,1-10 0,2 0 0,0 2 0,1-1 0,1 1 0,-1 25 0,4-33 33,-2 1 0,0-1 0,-5 20 0,-2 21-1530,8-44-5329</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0:22.988"/>
    </inkml:context>
    <inkml:brush xml:id="br0">
      <inkml:brushProperty name="width" value="0.035" units="cm"/>
      <inkml:brushProperty name="height" value="0.035" units="cm"/>
    </inkml:brush>
  </inkml:definitions>
  <inkml:trace contextRef="#ctx0" brushRef="#br0">45 2 24575,'1'25'0,"-1"2"0,-2-1 0,0 1 0,-2-2 0,-10 41 0,7-42-227,2 1-1,0 0 1,2 1-1,0-1 1,2 50-1,2-65-6598</inkml:trace>
  <inkml:trace contextRef="#ctx0" brushRef="#br0" timeOffset="2373.62">385 25 24575,'-3'0'0,"1"-1"0,-1 0 0,1 1 0,-1-1 0,1 0 0,0 0 0,0 0 0,-4-3 0,-16-7 0,18 10 0,-1 0 0,1 0 0,0 1 0,-1 0 0,1 0 0,-1 0 0,1 0 0,0 1 0,-1-1 0,1 1 0,-6 2 0,7-2 0,1 1 0,-1 0 0,1 0 0,0-1 0,0 1 0,0 0 0,0 0 0,0-1 0,0 1 0,0 1 0,0 0 0,1-1 0,-1 0 0,1 1 0,0-1 0,0 1 0,0-1 0,0 2 0,-1 2 0,-3 10 0,4-12 0,-1-1 0,1 0 0,0 2 0,0-2 0,0 1 0,0 0 0,1-1 0,0 2 0,-1-2 0,1 1 0,1 0 0,-1 0 0,0 0 0,1-1 0,0 1 0,0-1 0,0 2 0,0-2 0,2 5 0,2 3 0,0-1 0,1 0 0,0-1 0,0 1 0,1-2 0,0 2 0,1-2 0,0 0 0,0-1 0,1 1 0,17 11 0,-22-17 0,0 1 0,0 0 0,0 0 0,0 1 0,-1-1 0,1 1 0,-1 0 0,0-1 0,0 2 0,0-1 0,0 1 0,-1-1 0,0 1 0,0 0 0,0-1 0,0 1 0,-1 1 0,0-2 0,0 1 0,0 1 0,0-1 0,-1 0 0,0 1 0,0-1 0,0 0 0,0 0 0,-2 8 0,0-10 0,0 0 0,1 0 0,-1 0 0,0 0 0,0 0 0,0-1 0,-1 1 0,1 0 0,-1-1 0,1 0 0,-1 0 0,0 0 0,0 0 0,0 0 0,0-1 0,0 1 0,0-1 0,0 1 0,-6 0 0,6-1 0,0 0 0,-1 0 0,0 0 0,1-1 0,-1 1 0,1-1 0,-1 0 0,1 0 0,-1 0 0,0-1 0,1 1 0,-1-1 0,1 0 0,-1 0 0,1 0 0,0-1 0,-1 0 0,-3-2 0,-44-46-1365,43 45-5461</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0:31.336"/>
    </inkml:context>
    <inkml:brush xml:id="br0">
      <inkml:brushProperty name="width" value="0.035" units="cm"/>
      <inkml:brushProperty name="height" value="0.035" units="cm"/>
      <inkml:brushProperty name="color" value="#008C3A"/>
    </inkml:brush>
  </inkml:definitions>
  <inkml:trace contextRef="#ctx0" brushRef="#br0">12 690 24575,'-1'1'0,"0"-1"0,1 0 0,-1 1 0,1-1 0,-1 1 0,0-1 0,1 1 0,-1-1 0,1 1 0,-1-1 0,1 1 0,-1-1 0,1 1 0,0 0 0,-1-1 0,1 1 0,0 0 0,-1-1 0,1 1 0,0 0 0,0-1 0,0 1 0,0 0 0,-1 0 0,1-1 0,0 1 0,1 2 0,-3 25 0,2-24 0,1 16 0,1 0 0,0 1 0,2-1 0,0 0 0,1-1 0,1 1 0,0-1 0,2 0 0,0-1 0,12 21 0,-19-38 0,-1 0 0,1 0 0,-1 0 0,1 0 0,-1 0 0,1 0 0,0 0 0,-1 0 0,1 1 0,0-1 0,0-1 0,-1 1 0,1 0 0,0 0 0,0-1 0,0 1 0,0-1 0,0 1 0,0-1 0,0 1 0,0-1 0,0 0 0,1 0 0,-1 1 0,0-1 0,0 0 0,0 0 0,0 0 0,0 0 0,0 0 0,0 0 0,1 0 0,-1-1 0,0 1 0,0 0 0,0-1 0,2 0 0,2-2 0,0-2 0,0 1 0,-1 0 0,1 0 0,-1-1 0,4-6 0,-2 5 0,133-153 0,7 7 0,6 7 0,277-203 0,-398 325 0,118-92 0,-149 114-85,1 0 0,0 1-1,-1-1 1,1 1 0,0-1-1,0 1 1,-1-1 0,1 1-1,0-1 1,0 1 0,0 0-1,0 0 1,0-1 0,-1 1-1,2 0 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1:26.276"/>
    </inkml:context>
    <inkml:brush xml:id="br0">
      <inkml:brushProperty name="width" value="0.035" units="cm"/>
      <inkml:brushProperty name="height" value="0.035" units="cm"/>
      <inkml:brushProperty name="color" value="#004F8B"/>
    </inkml:brush>
  </inkml:definitions>
  <inkml:trace contextRef="#ctx0" brushRef="#br0">983 2322 24575,'1'-3'0,"0"0"0,0 1 0,1 0 0,-1 0 0,1 0 0,0 1 0,-1-1 0,1 0 0,0 1 0,0-1 0,0 1 0,0-1 0,4-1 0,-1 0 0,29-19 0,2 2 0,0 1 0,62-21 0,-41 17 0,342-120 0,10 22 0,-23 8 0,555-147 0,-620 175 0,271-110 0,-211 63 0,-185 65 0,208-104 0,-381 157 0,0 0 0,0-2 0,-2 0 0,29-28 0,-34 27 0,2 1 0,1 1 0,0 1 0,0 1 0,2 0 0,26-12 0,-16 13 0,-1 2 0,0 1 0,2 2 0,-1 0 0,1 3 0,57-1 0,357-18 0,-2-39 0,-399 54 0,0-4 0,-1 0 0,1-3 0,-2-2 0,51-28 0,-27 14 0,134-38 0,-147 52 0,-11 8-1365,-36 6-5461</inkml:trace>
  <inkml:trace contextRef="#ctx0" brushRef="#br0" timeOffset="1215.94">7429 186 24575,'7'-2'0,"0"-1"0,0 1 0,-1-1 0,1-1 0,0 0 0,12-9 0,6-2 0,52-29 0,-32 16 0,84-36 0,-128 63 0,0 1 0,0-1 0,0 1 0,0-1 0,0 1 0,1 0 0,-1 0 0,0 0 0,0-1 0,0 1 0,0 0 0,0 0 0,0 0 0,0 1 0,1-1 0,-1 0 0,1 1 0,-1-1 0,-1 0 0,0 1 0,1-1 0,-1 1 0,0-1 0,1 1 0,-1-1 0,0 0 0,0 1 0,0-1 0,0 1 0,1-1 0,-1 1 0,0-1 0,0 1 0,0-1 0,0 1 0,0-1 0,0 1 0,0-1 0,0 1 0,0-1 0,0 1 0,-1-1 0,1 1 0,0 0 0,-2 4 0,0 0 0,1-1 0,-2 0 0,1 1 0,-1-1 0,-4 6 0,-144 177-1365,143-176-5461</inkml:trace>
  <inkml:trace contextRef="#ctx0" brushRef="#br0" timeOffset="3805.43">0 3584 24575,'4'-3'0,"0"0"0,1 1 0,-1 0 0,1 0 0,-1 0 0,1 0 0,0 1 0,5-2 0,17-6 0,117-70 0,159-41 0,8 23 0,-20 7 0,-134 39 0,395-137 0,-184 46 0,20-7 0,397-166 0,-310 106 0,-102 50 0,416-185 0,-387 193 0,15 44 0,-348 96 0,-13 2 0,95-28 0,-71 7 0,108-58 0,-152 67 0,35-28 0,30-17 0,-33 30 0,216-131 0,-252 147 0,2 0 0,-1 3 0,57-20 0,112-24 0,-175 54 0,14-6 0,1-3 0,-2-1 0,0-3 0,70-46 0,-73 45 0,50-21 0,24-12 0,-35 2 133,-21 12-1631,-45 35-5328</inkml:trace>
  <inkml:trace contextRef="#ctx0" brushRef="#br0" timeOffset="5462.86">7920 315 24575,'4'-1'0,"0"0"0,-1 0 0,1 0 0,-1-1 0,1 1 0,-1-1 0,0 0 0,0 0 0,4-4 0,9-4 0,23-13 0,-24 14 0,2-1 0,-1 1 0,34-10 0,-49 19 0,-1-1 0,1 1 0,-1 0 0,1 0 0,-1 0 0,1 0 0,-1 0 0,0 0 0,1 0 0,-1 0 0,1 0 0,-1 0 0,1 0 0,-1 0 0,1 0 0,-1 1 0,0-1 0,1 0 0,-1 0 0,1 0 0,-1 1 0,0-1 0,1 0 0,-1 0 0,0 1 0,1-1 0,-1 0 0,0 1 0,1-1 0,-1 0 0,0 1 0,0-1 0,1 1 0,-1-1 0,0 0 0,0 1 0,0-1 0,0 1 0,0-1 0,1 1 0,-1-1 0,0 0 0,0 1 0,0-1 0,0 1 0,0-1 0,0 1 0,0-1 0,-1 1 0,1-1 0,0 0 0,0 1 0,0-1 0,0 1 0,-1 0 0,-7 28 0,0-13 30,0 0-1,-1-1 1,-12 19-1,10-21-400,2 3 1,0-2-1,-10 24 0,16-25-6455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3:06.132"/>
    </inkml:context>
    <inkml:brush xml:id="br0">
      <inkml:brushProperty name="width" value="0.035" units="cm"/>
      <inkml:brushProperty name="height" value="0.035" units="cm"/>
      <inkml:brushProperty name="color" value="#004F8B"/>
    </inkml:brush>
  </inkml:definitions>
  <inkml:trace contextRef="#ctx0" brushRef="#br0">0 1072 24575,'2'1'0,"-1"-1"0,1 0 0,-1 1 0,1 0 0,-1-1 0,0 2 0,1-1 0,-1 0 0,0 0 0,0 0 0,0 0 0,1 0 0,-1 0 0,0 0 0,1 2 0,17 25 0,-13-19 0,250 401 0,-173-242 0,-39-74 0,-35-79-1365,-2-5-5461</inkml:trace>
  <inkml:trace contextRef="#ctx0" brushRef="#br0" timeOffset="1135.1599">883 0 24575,'6'7'0,"-2"2"0,1-1 0,-1 0 0,-1 0 0,1 2 0,-1-2 0,3 17 0,2 5 0,52 142 0,45 135 0,-77-207 0,20 116 0,-28-82 0,-5 1 0,-3 172 0,-12-266-64,1-9-586,-6 45-1,3-63-6175</inkml:trace>
  <inkml:trace contextRef="#ctx0" brushRef="#br0" timeOffset="2131.3">1122 1584 24575,'13'224'0,"-11"-210"0,-1 1 0,2-1 0,-1 0 0,2 1 0,0-1 0,1 1 0,0-2 0,9 17 0,-14-29 0,1-1 0,-1 0 0,0 0 0,1 1 0,-1-1 0,0 0 0,1 0 0,-1 1 0,1-1 0,-1 0 0,0 0 0,1 0 0,-1 1 0,1-1 0,-1 0 0,1 0 0,-1 0 0,0 0 0,1 0 0,-1 0 0,1 0 0,-1 0 0,1 0 0,-1 0 0,1 0 0,-1-1 0,0 1 0,1 0 0,-1 0 0,1 0 0,-1 0 0,0-1 0,1 1 0,-1 0 0,0-1 0,1 1 0,-1 0 0,0 0 0,1-1 0,-1 1 0,0-1 0,1 1 0,-1 0 0,0-1 0,0 1 0,1-1 0,15-26 0,-13 22 0,22-33 0,2 1 0,50-53 0,-60 72 0,-10 9-1365</inkml:trace>
  <inkml:trace contextRef="#ctx0" brushRef="#br0" timeOffset="3373.81">328 1834 24575,'4'0'0,"0"1"0,0-1 0,1 1 0,-1 0 0,0 0 0,0 1 0,0-1 0,0 1 0,-1-1 0,1 2 0,-1-1 0,1 1 0,-1-1 0,0 0 0,0 1 0,0 0 0,0 0 0,5 7 0,0-2 0,24 29 0,-23-24 0,1-2 0,0 0 0,1 0 0,18 13 0,-29-23 0,1-1 0,0 0 0,0 1 0,-1-1 0,1 0 0,0 0 0,0 1 0,-1-1 0,1 0 0,0 0 0,0 0 0,-1 0 0,1 0 0,0 0 0,0 0 0,0 0 0,-1-1 0,1 1 0,0 0 0,0 0 0,-1-1 0,1 1 0,0 0 0,-1-1 0,1 1 0,0-1 0,-1 1 0,1-1 0,-1 1 0,1-1 0,0 1 0,-1-1 0,1 1 0,-1-1 0,0-1 0,1 0 0,16-33 0,-12 23 0,4-10 0,-1-2 0,-1 0 0,-1 0 0,-1 0 0,-1 0 0,1-31 0,-3 48-1365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3:12.974"/>
    </inkml:context>
    <inkml:brush xml:id="br0">
      <inkml:brushProperty name="width" value="0.035" units="cm"/>
      <inkml:brushProperty name="height" value="0.035" units="cm"/>
      <inkml:brushProperty name="color" value="#004F8B"/>
    </inkml:brush>
  </inkml:definitions>
  <inkml:trace contextRef="#ctx0" brushRef="#br0">680 1 24575,'-48'60'0,"-10"-1"0,-53 60 0,58-52 0,3 1 0,-51 95 0,80-126 0,1 3 0,3 0 0,1 1 0,2 0 0,2 1 0,-9 59 0,-3 41-66,5-39-584,-9 184 1,28-272-6177</inkml:trace>
  <inkml:trace contextRef="#ctx0" brushRef="#br0" timeOffset="1215.7">0 1497 24575,'2'0'0,"0"1"0,0-1 0,-1 1 0,1-1 0,0 1 0,-1 0 0,1 0 0,-1 0 0,1 0 0,-1 0 0,1 0 0,-1 0 0,0 0 0,1 0 0,-1 1 0,0-1 0,0 0 0,1 4 0,20 33 0,-18-29 0,34 72 0,-22-44 0,27 43 0,-43-80 0,0 0 0,0 0 0,0 2 0,0-2 0,0 0 0,0 0 0,0 0 0,0 0 0,0 0 0,0 0 0,0 0 0,1 1 0,-1-1 0,0 0 0,0 0 0,0 0 0,0 0 0,0 0 0,0 0 0,0 0 0,0 0 0,0 0 0,0 1 0,1-1 0,-1 0 0,0 0 0,0 0 0,0 0 0,0 0 0,0 0 0,0 0 0,0 0 0,1 0 0,-1 0 0,0 0 0,0 0 0,0 0 0,0 0 0,0 0 0,0 0 0,1 0 0,-1 0 0,0 0 0,0 0 0,0 0 0,0 0 0,0 0 0,0 0 0,0-1 0,1 1 0,-1 0 0,0 0 0,0 0 0,0 0 0,0 0 0,0 0 0,0 0 0,3-12 0,-3-18 0,-1 29 0,2-13 16,0 0 0,1 1 0,0 0 0,1-1-1,0 2 1,9-22 0,7-31-1492,-17 53-5350</inkml:trace>
  <inkml:trace contextRef="#ctx0" brushRef="#br0" timeOffset="2254.54">1371 986 24575,'-3'4'0,"0"1"0,1-1 0,-1 0 0,1 0 0,-1 0 0,1 2 0,-2 6 0,-7 15 0,-63 117 0,-46 85 0,75-152 0,4-2 0,-4-4 0,-59 76 0,74-110 0,-35 54 0,64-89-68,1-1 0,-1 1-1,0-1 1,0 0 0,1 0 0,-1 0-1,0 0 1,0 0 0,0 0 0,0 0-1,0-1 1,-1 1 0,1 0 0,0-1-1,0 1 1,0 0 0,-1-1 0,1 0-1,-3 1 1,-4-1-6758</inkml:trace>
  <inkml:trace contextRef="#ctx0" brushRef="#br0" timeOffset="3325.58">793 1651 24575,'-1'11'0,"-1"0"0,0 0 0,0 0 0,-2 0 0,1-1 0,-1 1 0,0-1 0,-10 16 0,-10 28 0,-2 13 0,-22 66 0,48-133 0,-13 48 0,12-44 0,1 0 0,-1 2 0,1-2 0,-1 0 0,1 0 0,0 1 0,1 0 0,-1-1 0,2 5 0,-2-8 0,1-1 0,-1 1 0,0 0 0,1 0 0,-1-1 0,1 2 0,-1-1 0,1 0 0,-1-1 0,1 1 0,0-1 0,-1 1 0,1 0 0,0-1 0,0 1 0,-1-1 0,1 0 0,0 1 0,0-1 0,0 0 0,-1 1 0,1-1 0,0 0 0,0 0 0,0 0 0,0 0 0,0 0 0,0 0 0,-1 0 0,1 0 0,0 0 0,0 0 0,0 0 0,0 0 0,0-1 0,0 1 0,-1 0 0,1-1 0,1 0 0,34-18 0,-33 17 0,99-76 93,22-12-1551,-113 82-5368</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3:22.607"/>
    </inkml:context>
    <inkml:brush xml:id="br0">
      <inkml:brushProperty name="width" value="0.035" units="cm"/>
      <inkml:brushProperty name="height" value="0.035" units="cm"/>
      <inkml:brushProperty name="color" value="#008C3A"/>
    </inkml:brush>
  </inkml:definitions>
  <inkml:trace contextRef="#ctx0" brushRef="#br0">1 286 24575,'1'0'0,"1"0"0,-1 1 0,1-1 0,-1 1 0,1 0 0,-1-1 0,0 2 0,1-1 0,-1 0 0,0 0 0,1 0 0,-1 0 0,0 0 0,0 0 0,0 0 0,0 1 0,0-1 0,0 0 0,0 1 0,0-1 0,0 3 0,15 36 0,-15-35 0,4 19 0,8 22 0,-13-44 0,1 0 0,0 0 0,-1-1 0,1 1 0,0-1 0,0 1 0,0-1 0,0 2 0,0-2 0,1 0 0,-1 1 0,0-1 0,1 0 0,-1 0 0,0 0 0,1 0 0,0 0 0,-1 0 0,4 1 0,-4-2 0,-1 0 0,1-1 0,0 1 0,0 0 0,-1 0 0,1-1 0,0 1 0,-1 0 0,1-1 0,0 1 0,-1-1 0,1 1 0,0-1 0,-1 1 0,1-1 0,-1 1 0,1-1 0,-1 0 0,1 1 0,-1-1 0,1 0 0,-1 1 0,0-1 0,1-1 0,11-25 0,-10 21 0,6-14 0,0 0 0,1 1 0,1 0 0,1 1 0,1 0 0,0 0 0,1 1 0,17-17 0,23-18-682,82-107-1,-126 146-6143</inkml:trace>
  <inkml:trace contextRef="#ctx0" brushRef="#br0" timeOffset="1203.74">160 879 24575,'2'-3'0,"3"9"0,3 9 0,1 10 0,10 42 0,-15-48 0,1-1 0,0 1 0,2-1 0,0-1 0,10 20 0,-16-36 0,-1 0 0,1 0 0,-1 0 0,1 0 0,-1 0 0,1 1 0,0-1 0,-1-1 0,1 1 0,0 0 0,0 0 0,0-1 0,0 1 0,0 0 0,0-1 0,0 1 0,0-1 0,0 1 0,0-1 0,0 0 0,0 1 0,0-1 0,0 0 0,0 0 0,0 0 0,1 0 0,-1 0 0,0 0 0,0 0 0,0 0 0,0 0 0,0 0 0,0-1 0,0 1 0,1 0 0,-1-1 0,0 1 0,0-1 0,0 1 0,0-1 0,-1 1 0,1-1 0,0 0 0,0 0 0,0 1 0,0-1 0,0-3 0,6-4 0,0 0 0,-1-1 0,0 0 0,6-13 0,-4 8 0,24-37 0,2 1 0,1 2 0,60-62 0,-49 60 0,49-73 0,-95 123 2,0 0 0,0 0 0,0 0 0,0-1 0,0 1 0,0 0 0,0 0 1,0 0-1,0 0 0,0-1 0,1 1 0,-1 0 0,0 0 0,0 0 0,0 0 0,0-1 0,0 1 0,0 0 0,1 0 0,-1 0 0,0 0 0,0 0 0,0 0 0,0 0 0,0-1 0,1 1 0,-1 0 0,0 0 0,0 0 0,0 0 0,1 0 0,-1 0 0,0 0 0,0 0 0,0 0 1,0 0-1,1 0 0,-1 0 0,0 0 0,0 0 0,0 0 0,1 0 0,-1 0 0,0 0 0,0 0 0,0 1 0,0-1 0,1 0 0,-1 0 0,0 0 0,1 10-1471,-1-1-5357</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5:58:45.198"/>
    </inkml:context>
    <inkml:brush xml:id="br0">
      <inkml:brushProperty name="width" value="0.1" units="cm"/>
      <inkml:brushProperty name="height" value="0.1" units="cm"/>
      <inkml:brushProperty name="color" value="#004F8B"/>
    </inkml:brush>
  </inkml:definitions>
  <inkml:trace contextRef="#ctx0" brushRef="#br0">0 0 6553,'1'3'99,"0"-1"0,-1 1 1,2 0-1,-1-1 0,0 0 0,0 2 0,0-2 0,1 0 0,-1 0 0,2 1 0,4 11 195,-4-8-170,0 2-1,0-1 1,-1 1-1,0 1 0,0-2 1,0 2-1,-1-1 0,0 1 1,1 12-1,-1 10 489,-2 41 0,-1-18 71,1-39-350,1 0 1,-6 24-1,4-23-26,1 0 1,-2 17-1,-2 16 397,3-42-582,1 0 0,0-1-1,0 2 1,1-2 0,0 1 0,0-1 0,0 2 0,0-1 0,2 10-1,9 63 1041,-8-68-1122</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3:25.313"/>
    </inkml:context>
    <inkml:brush xml:id="br0">
      <inkml:brushProperty name="width" value="0.035" units="cm"/>
      <inkml:brushProperty name="height" value="0.035" units="cm"/>
      <inkml:brushProperty name="color" value="#008C3A"/>
    </inkml:brush>
  </inkml:definitions>
  <inkml:trace contextRef="#ctx0" brushRef="#br0">2 405 24575,'0'42'0,"-1"-9"0,1 0 0,8 52 0,-8-84 0,0 0 0,0-1 0,0 1 0,1 0 0,-1 0 0,0-1 0,0 1 0,0 1 0,1-1 0,-1-1 0,0 1 0,1 0 0,-1-1 0,0 1 0,1-1 0,-1 1 0,1 0 0,-1-1 0,1 1 0,-1-1 0,1 1 0,0-1 0,-1 0 0,1 1 0,1 0 0,-1-1 0,0 0 0,-1-1 0,1 1 0,0 0 0,0 0 0,0 0 0,0-1 0,0 1 0,0-1 0,0 1 0,-1 0 0,1-1 0,0 1 0,0-1 0,0 0 0,-1 1 0,2-2 0,5-7 0,0 1 0,12-19 0,-12 16 0,39-55 0,58-79 0,-83 121 0,0 1 0,1 2 0,42-35 0,-39 38 0,133-107 0,-132 101 0,33-22 0,-49 41-1365,-4 5-5461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0:23:26.465"/>
    </inkml:context>
    <inkml:brush xml:id="br0">
      <inkml:brushProperty name="width" value="0.035" units="cm"/>
      <inkml:brushProperty name="height" value="0.035" units="cm"/>
      <inkml:brushProperty name="color" value="#008C3A"/>
    </inkml:brush>
  </inkml:definitions>
  <inkml:trace contextRef="#ctx0" brushRef="#br0">0 223 24575,'1'2'0,"0"0"0,0 1 0,0-1 0,0 0 0,-1 1 0,1-1 0,-1 0 0,1 2 0,-1 1 0,0-3 0,7 74 0,-5-51 0,0 2 0,1-2 0,2-1 0,0 2 0,16 43 0,-21-68 0,0 0 0,0-1 0,1 1 0,-1 0 0,0 0 0,0-1 0,1 2 0,-1-2 0,1 1 0,-1 0 0,0-1 0,1 1 0,-1-1 0,1 1 0,-1-1 0,1 1 0,0-1 0,-1 1 0,1-1 0,-1 0 0,1 1 0,0-1 0,-1 0 0,1 1 0,0-1 0,-1 0 0,1 0 0,0 0 0,-1 0 0,1 0 0,0 0 0,0 0 0,-1 0 0,1 0 0,0 0 0,-1 0 0,1 0 0,0 0 0,0 0 0,-1-1 0,1 1 0,0 0 0,-1-1 0,1 1 0,-1 0 0,1-1 0,0 1 0,-1-1 0,1 1 0,-1-1 0,1 0 0,5-5 0,-1 0 0,1-1 0,-1 0 0,5-7 0,1-3 0,27-34 0,3 3 0,1 0 0,3 4 0,95-75 0,-51 53 62,38-25-1489,-113 83-5399</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30T03:45:31.477"/>
    </inkml:context>
    <inkml:brush xml:id="br0">
      <inkml:brushProperty name="width" value="0.035" units="cm"/>
      <inkml:brushProperty name="height" value="0.035" units="cm"/>
      <inkml:brushProperty name="color" value="#004F8B"/>
    </inkml:brush>
  </inkml:definitions>
  <inkml:trace contextRef="#ctx0" brushRef="#br0">927 1 24575,'3'1'0,"1"1"0,-1-1 0,0 1 0,0 0 0,0 0 0,0 0 0,4 6 0,1-2 0,14 11 0,-2 2 0,0 1 0,0 0 0,-2 2 0,0 0 0,16 27 0,80 156 0,-113-203 0,159 322-306,144 419 0,-291-706 286,185 591-92,-174-530 114,-4 0 0,-4 2 0,-5 1 0,-1 154 0,-14-185-13,-2 1-1,-3-2 1,-3 2 0,-2-3 0,-4 0 0,-3-1 0,-2 0 0,-4-2 0,-1-1 0,-54 86 0,26-63 225,-4-2 0,-3-3 0,-90 90 0,96-121-214,-102 74 0,60-51 0,-9 12 0,-83 64 0,137-112 0,-98 51 0,142-83-118,-19 7 367,28-13-300,0 0-1,0 1 1,0-1-1,0 0 0,0 0 1,0 0-1,0 0 1,0-1-1,0 1 0,0 0 1,1 0-1,-1-1 1,0 1-1,0 0 0,0-1 1,0 1-1,0-1 1,1 1-1,-1-1 0,0 1 1,0-1-1,1 1 1,-1-1-1,0-1 0,1 1 1,-1 1-1,1-1 1,-2-1-1,-3-8-6774</inkml:trace>
  <inkml:trace contextRef="#ctx0" brushRef="#br0" timeOffset="1629.8799">539 4501 24575,'-3'0'0,"-1"1"0,1-1 0,0 1 0,-1 0 0,1 0 0,0 0 0,0 0 0,0 1 0,0 1 0,0-2 0,-5 4 0,-30 29 0,27-24 0,-114 113 0,68-63 0,-3-3 0,-109 79 0,165-133 0,0 0 0,-1 0 0,1 0 0,0 2 0,1-1 0,-6 5 0,9-8 0,0-1 0,-1 0 0,1 1 0,0-1 0,0 1 0,-1-1 0,1 1 0,0-1 0,0 1 0,0-1 0,0 1 0,-1-1 0,1 1 0,0 0 0,0-1 0,0 1 0,0-1 0,0 1 0,1-1 0,-1 1 0,0-1 0,0 1 0,0-1 0,0 1 0,1 1 0,0-1 0,0 0 0,0 0 0,0 0 0,0 0 0,0-1 0,1 1 0,-1 0 0,0-1 0,0 1 0,1-1 0,-1 1 0,0-1 0,1 0 0,-1 0 0,3 1 0,29 2 0,0-2 0,57-4 0,-65 2 0,4-2 8,-1-1 0,1-2-1,36-10 1,81-37-141,-54 18-1130,-75 29-5563</inkml:trace>
</inkm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
  <sheetViews>
    <sheetView tabSelected="1" topLeftCell="D1" zoomScaleNormal="100" workbookViewId="0">
      <selection activeCell="Y44" sqref="Y44"/>
    </sheetView>
  </sheetViews>
  <sheetFormatPr defaultRowHeight="15" x14ac:dyDescent="0.25"/>
  <cols>
    <col min="10" max="10" width="10.42578125" customWidth="1"/>
  </cols>
  <sheetData>
    <row r="1" spans="1:27" ht="18.75" x14ac:dyDescent="0.3">
      <c r="A1" t="s">
        <v>0</v>
      </c>
      <c r="J1" t="s">
        <v>1</v>
      </c>
      <c r="L1" s="164" t="s">
        <v>2</v>
      </c>
      <c r="M1" s="164"/>
      <c r="N1" s="164"/>
    </row>
    <row r="2" spans="1:27" ht="14.45" customHeight="1" x14ac:dyDescent="0.25">
      <c r="J2" s="165" t="s">
        <v>3</v>
      </c>
      <c r="K2" s="165"/>
      <c r="L2" s="163" t="s">
        <v>4</v>
      </c>
      <c r="M2" s="163"/>
      <c r="N2" s="163"/>
      <c r="O2" s="163"/>
      <c r="P2" s="163"/>
      <c r="Q2" s="163"/>
      <c r="R2" s="163"/>
      <c r="S2" s="163"/>
      <c r="T2" s="163"/>
      <c r="U2" s="163"/>
      <c r="V2" s="163"/>
      <c r="W2" s="163"/>
      <c r="X2" s="163"/>
      <c r="Y2" s="163"/>
      <c r="Z2" s="163"/>
      <c r="AA2" s="163"/>
    </row>
    <row r="3" spans="1:27" x14ac:dyDescent="0.25">
      <c r="L3" s="163"/>
      <c r="M3" s="163"/>
      <c r="N3" s="163"/>
      <c r="O3" s="163"/>
      <c r="P3" s="163"/>
      <c r="Q3" s="163"/>
      <c r="R3" s="163"/>
      <c r="S3" s="163"/>
      <c r="T3" s="163"/>
      <c r="U3" s="163"/>
      <c r="V3" s="163"/>
      <c r="W3" s="163"/>
      <c r="X3" s="163"/>
      <c r="Y3" s="163"/>
      <c r="Z3" s="163"/>
      <c r="AA3" s="163"/>
    </row>
    <row r="4" spans="1:27" x14ac:dyDescent="0.25">
      <c r="L4" s="163"/>
      <c r="M4" s="163"/>
      <c r="N4" s="163"/>
      <c r="O4" s="163"/>
      <c r="P4" s="163"/>
      <c r="Q4" s="163"/>
      <c r="R4" s="163"/>
      <c r="S4" s="163"/>
      <c r="T4" s="163"/>
      <c r="U4" s="163"/>
      <c r="V4" s="163"/>
      <c r="W4" s="163"/>
      <c r="X4" s="163"/>
      <c r="Y4" s="163"/>
      <c r="Z4" s="163"/>
      <c r="AA4" s="163"/>
    </row>
    <row r="5" spans="1:27" x14ac:dyDescent="0.25">
      <c r="L5" s="163"/>
      <c r="M5" s="163"/>
      <c r="N5" s="163"/>
      <c r="O5" s="163"/>
      <c r="P5" s="163"/>
      <c r="Q5" s="163"/>
      <c r="R5" s="163"/>
      <c r="S5" s="163"/>
      <c r="T5" s="163"/>
      <c r="U5" s="163"/>
      <c r="V5" s="163"/>
      <c r="W5" s="163"/>
      <c r="X5" s="163"/>
      <c r="Y5" s="163"/>
      <c r="Z5" s="163"/>
      <c r="AA5" s="163"/>
    </row>
    <row r="6" spans="1:27" x14ac:dyDescent="0.25">
      <c r="L6" s="163"/>
      <c r="M6" s="163"/>
      <c r="N6" s="163"/>
      <c r="O6" s="163"/>
      <c r="P6" s="163"/>
      <c r="Q6" s="163"/>
      <c r="R6" s="163"/>
      <c r="S6" s="163"/>
      <c r="T6" s="163"/>
      <c r="U6" s="163"/>
      <c r="V6" s="163"/>
      <c r="W6" s="163"/>
      <c r="X6" s="163"/>
      <c r="Y6" s="163"/>
      <c r="Z6" s="163"/>
      <c r="AA6" s="163"/>
    </row>
    <row r="7" spans="1:27" x14ac:dyDescent="0.25">
      <c r="L7" s="163"/>
      <c r="M7" s="163"/>
      <c r="N7" s="163"/>
      <c r="O7" s="163"/>
      <c r="P7" s="163"/>
      <c r="Q7" s="163"/>
      <c r="R7" s="163"/>
      <c r="S7" s="163"/>
      <c r="T7" s="163"/>
      <c r="U7" s="163"/>
      <c r="V7" s="163"/>
      <c r="W7" s="163"/>
      <c r="X7" s="163"/>
      <c r="Y7" s="163"/>
      <c r="Z7" s="163"/>
      <c r="AA7" s="163"/>
    </row>
    <row r="8" spans="1:27" x14ac:dyDescent="0.25">
      <c r="L8" s="163"/>
      <c r="M8" s="163"/>
      <c r="N8" s="163"/>
      <c r="O8" s="163"/>
      <c r="P8" s="163"/>
      <c r="Q8" s="163"/>
      <c r="R8" s="163"/>
      <c r="S8" s="163"/>
      <c r="T8" s="163"/>
      <c r="U8" s="163"/>
      <c r="V8" s="163"/>
      <c r="W8" s="163"/>
      <c r="X8" s="163"/>
      <c r="Y8" s="163"/>
      <c r="Z8" s="163"/>
      <c r="AA8" s="163"/>
    </row>
    <row r="9" spans="1:27" x14ac:dyDescent="0.25">
      <c r="L9" s="163"/>
      <c r="M9" s="163"/>
      <c r="N9" s="163"/>
      <c r="O9" s="163"/>
      <c r="P9" s="163"/>
      <c r="Q9" s="163"/>
      <c r="R9" s="163"/>
      <c r="S9" s="163"/>
      <c r="T9" s="163"/>
      <c r="U9" s="163"/>
      <c r="V9" s="163"/>
      <c r="W9" s="163"/>
      <c r="X9" s="163"/>
      <c r="Y9" s="163"/>
      <c r="Z9" s="163"/>
      <c r="AA9" s="163"/>
    </row>
    <row r="10" spans="1:27" x14ac:dyDescent="0.25">
      <c r="L10" s="163"/>
      <c r="M10" s="163"/>
      <c r="N10" s="163"/>
      <c r="O10" s="163"/>
      <c r="P10" s="163"/>
      <c r="Q10" s="163"/>
      <c r="R10" s="163"/>
      <c r="S10" s="163"/>
      <c r="T10" s="163"/>
      <c r="U10" s="163"/>
      <c r="V10" s="163"/>
      <c r="W10" s="163"/>
      <c r="X10" s="163"/>
      <c r="Y10" s="163"/>
      <c r="Z10" s="163"/>
      <c r="AA10" s="163"/>
    </row>
    <row r="11" spans="1:27" x14ac:dyDescent="0.25">
      <c r="L11" s="163"/>
      <c r="M11" s="163"/>
      <c r="N11" s="163"/>
      <c r="O11" s="163"/>
      <c r="P11" s="163"/>
      <c r="Q11" s="163"/>
      <c r="R11" s="163"/>
      <c r="S11" s="163"/>
      <c r="T11" s="163"/>
      <c r="U11" s="163"/>
      <c r="V11" s="163"/>
      <c r="W11" s="163"/>
      <c r="X11" s="163"/>
      <c r="Y11" s="163"/>
      <c r="Z11" s="163"/>
      <c r="AA11" s="163"/>
    </row>
    <row r="12" spans="1:27" x14ac:dyDescent="0.25">
      <c r="L12" s="163"/>
      <c r="M12" s="163"/>
      <c r="N12" s="163"/>
      <c r="O12" s="163"/>
      <c r="P12" s="163"/>
      <c r="Q12" s="163"/>
      <c r="R12" s="163"/>
      <c r="S12" s="163"/>
      <c r="T12" s="163"/>
      <c r="U12" s="163"/>
      <c r="V12" s="163"/>
      <c r="W12" s="163"/>
      <c r="X12" s="163"/>
      <c r="Y12" s="163"/>
      <c r="Z12" s="163"/>
      <c r="AA12" s="163"/>
    </row>
    <row r="13" spans="1:27" x14ac:dyDescent="0.25">
      <c r="L13" s="163"/>
      <c r="M13" s="163"/>
      <c r="N13" s="163"/>
      <c r="O13" s="163"/>
      <c r="P13" s="163"/>
      <c r="Q13" s="163"/>
      <c r="R13" s="163"/>
      <c r="S13" s="163"/>
      <c r="T13" s="163"/>
      <c r="U13" s="163"/>
      <c r="V13" s="163"/>
      <c r="W13" s="163"/>
      <c r="X13" s="163"/>
      <c r="Y13" s="163"/>
      <c r="Z13" s="163"/>
      <c r="AA13" s="163"/>
    </row>
    <row r="14" spans="1:27" x14ac:dyDescent="0.25">
      <c r="L14" s="163"/>
      <c r="M14" s="163"/>
      <c r="N14" s="163"/>
      <c r="O14" s="163"/>
      <c r="P14" s="163"/>
      <c r="Q14" s="163"/>
      <c r="R14" s="163"/>
      <c r="S14" s="163"/>
      <c r="T14" s="163"/>
      <c r="U14" s="163"/>
      <c r="V14" s="163"/>
      <c r="W14" s="163"/>
      <c r="X14" s="163"/>
      <c r="Y14" s="163"/>
      <c r="Z14" s="163"/>
      <c r="AA14" s="163"/>
    </row>
    <row r="15" spans="1:27" x14ac:dyDescent="0.25">
      <c r="L15" s="163"/>
      <c r="M15" s="163"/>
      <c r="N15" s="163"/>
      <c r="O15" s="163"/>
      <c r="P15" s="163"/>
      <c r="Q15" s="163"/>
      <c r="R15" s="163"/>
      <c r="S15" s="163"/>
      <c r="T15" s="163"/>
      <c r="U15" s="163"/>
      <c r="V15" s="163"/>
      <c r="W15" s="163"/>
      <c r="X15" s="163"/>
      <c r="Y15" s="163"/>
      <c r="Z15" s="163"/>
      <c r="AA15" s="163"/>
    </row>
    <row r="16" spans="1:27" x14ac:dyDescent="0.25">
      <c r="L16" s="163"/>
      <c r="M16" s="163"/>
      <c r="N16" s="163"/>
      <c r="O16" s="163"/>
      <c r="P16" s="163"/>
      <c r="Q16" s="163"/>
      <c r="R16" s="163"/>
      <c r="S16" s="163"/>
      <c r="T16" s="163"/>
      <c r="U16" s="163"/>
      <c r="V16" s="163"/>
      <c r="W16" s="163"/>
      <c r="X16" s="163"/>
      <c r="Y16" s="163"/>
      <c r="Z16" s="163"/>
      <c r="AA16" s="163"/>
    </row>
    <row r="17" spans="12:21" x14ac:dyDescent="0.25">
      <c r="L17" s="117"/>
      <c r="M17" s="117"/>
      <c r="N17" s="117"/>
      <c r="O17" s="117"/>
      <c r="P17" s="117"/>
      <c r="Q17" s="117"/>
      <c r="R17" s="117"/>
      <c r="S17" s="117"/>
      <c r="T17" s="117"/>
      <c r="U17" s="117"/>
    </row>
    <row r="34" spans="9:32" x14ac:dyDescent="0.25">
      <c r="I34" s="161" t="s">
        <v>5</v>
      </c>
      <c r="J34" s="161"/>
      <c r="K34" s="161"/>
      <c r="L34" s="161"/>
      <c r="M34" s="161"/>
      <c r="N34" s="161"/>
      <c r="O34" s="161"/>
      <c r="P34" s="161" t="s">
        <v>6</v>
      </c>
      <c r="Q34" s="161"/>
      <c r="R34" s="161"/>
      <c r="S34" s="161"/>
      <c r="T34" s="161" t="s">
        <v>7</v>
      </c>
      <c r="U34" s="161"/>
      <c r="V34" s="161"/>
      <c r="W34" s="161"/>
      <c r="X34" s="161"/>
      <c r="Y34" s="161"/>
      <c r="AA34" s="161" t="s">
        <v>8</v>
      </c>
      <c r="AB34" s="162"/>
      <c r="AC34" s="162"/>
      <c r="AD34" s="162"/>
      <c r="AE34" s="162"/>
      <c r="AF34" s="162"/>
    </row>
  </sheetData>
  <mergeCells count="7">
    <mergeCell ref="L1:N1"/>
    <mergeCell ref="J2:K2"/>
    <mergeCell ref="AA34:AF34"/>
    <mergeCell ref="L2:AA16"/>
    <mergeCell ref="I34:O34"/>
    <mergeCell ref="P34:S34"/>
    <mergeCell ref="T34:Y3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84" workbookViewId="0">
      <selection activeCell="M25" sqref="M25"/>
    </sheetView>
  </sheetViews>
  <sheetFormatPr defaultRowHeight="15" x14ac:dyDescent="0.25"/>
  <cols>
    <col min="2" max="8" width="14.140625" customWidth="1"/>
  </cols>
  <sheetData>
    <row r="1" spans="1:17" x14ac:dyDescent="0.25">
      <c r="A1" s="166" t="s">
        <v>23</v>
      </c>
      <c r="B1" s="166"/>
      <c r="C1" s="166"/>
      <c r="D1" s="166"/>
      <c r="E1" s="166"/>
      <c r="F1" s="166"/>
      <c r="G1" s="166"/>
      <c r="H1" s="166"/>
    </row>
    <row r="2" spans="1:17" ht="15.75" thickBot="1" x14ac:dyDescent="0.3"/>
    <row r="3" spans="1:17" x14ac:dyDescent="0.25">
      <c r="B3" s="213" t="s">
        <v>117</v>
      </c>
      <c r="C3" s="214"/>
      <c r="D3" s="214"/>
      <c r="E3" s="214"/>
      <c r="F3" s="214"/>
      <c r="G3" s="215"/>
      <c r="H3" s="24"/>
    </row>
    <row r="4" spans="1:17" ht="15.75" thickBot="1" x14ac:dyDescent="0.3">
      <c r="B4" s="216"/>
      <c r="C4" s="217"/>
      <c r="D4" s="217"/>
      <c r="E4" s="217"/>
      <c r="F4" s="217"/>
      <c r="G4" s="218"/>
      <c r="H4" s="24"/>
    </row>
    <row r="5" spans="1:17" x14ac:dyDescent="0.25">
      <c r="B5" s="24"/>
      <c r="C5" s="24"/>
      <c r="D5" s="24"/>
      <c r="E5" s="24"/>
      <c r="F5" s="24"/>
      <c r="G5" s="24"/>
      <c r="H5" s="24"/>
    </row>
    <row r="6" spans="1:17" x14ac:dyDescent="0.25">
      <c r="B6" s="24"/>
      <c r="C6" s="24"/>
      <c r="D6" s="24"/>
      <c r="E6" s="24"/>
      <c r="F6" s="24"/>
      <c r="G6" s="24"/>
      <c r="H6" s="24"/>
    </row>
    <row r="7" spans="1:17" ht="15.75" thickBot="1" x14ac:dyDescent="0.3"/>
    <row r="8" spans="1:17" ht="15.75" thickBot="1" x14ac:dyDescent="0.3">
      <c r="B8" s="5" t="s">
        <v>71</v>
      </c>
      <c r="C8" s="6"/>
      <c r="D8" s="6"/>
      <c r="E8" s="6"/>
      <c r="F8" s="6"/>
      <c r="G8" s="7"/>
    </row>
    <row r="9" spans="1:17" x14ac:dyDescent="0.25">
      <c r="B9" s="83"/>
      <c r="C9" s="30" t="s">
        <v>73</v>
      </c>
      <c r="D9" s="30" t="s">
        <v>72</v>
      </c>
      <c r="E9" s="30" t="s">
        <v>74</v>
      </c>
      <c r="F9" s="30" t="s">
        <v>75</v>
      </c>
      <c r="G9" s="127" t="s">
        <v>87</v>
      </c>
    </row>
    <row r="10" spans="1:17" x14ac:dyDescent="0.25">
      <c r="B10" s="84" t="s">
        <v>84</v>
      </c>
      <c r="C10" s="27">
        <v>5</v>
      </c>
      <c r="D10" s="27">
        <v>142.88555555555556</v>
      </c>
      <c r="E10" s="27">
        <v>28.577111111111112</v>
      </c>
      <c r="F10" s="27">
        <v>196.76369537498559</v>
      </c>
      <c r="G10" s="128">
        <v>3.0583870686274999E-38</v>
      </c>
    </row>
    <row r="11" spans="1:17" x14ac:dyDescent="0.25">
      <c r="B11" s="84" t="s">
        <v>85</v>
      </c>
      <c r="C11" s="27">
        <v>66</v>
      </c>
      <c r="D11" s="27">
        <v>9.5855555555555529</v>
      </c>
      <c r="E11" s="27">
        <v>0.14523569023569019</v>
      </c>
      <c r="F11" s="27"/>
      <c r="G11" s="128"/>
    </row>
    <row r="12" spans="1:17" ht="15.75" thickBot="1" x14ac:dyDescent="0.3">
      <c r="B12" s="77" t="s">
        <v>70</v>
      </c>
      <c r="C12" s="29">
        <v>71</v>
      </c>
      <c r="D12" s="29">
        <v>152.4711111111111</v>
      </c>
      <c r="E12" s="29"/>
      <c r="F12" s="29"/>
      <c r="G12" s="78"/>
    </row>
    <row r="14" spans="1:17" ht="15.75" thickBot="1" x14ac:dyDescent="0.3"/>
    <row r="15" spans="1:17" ht="19.5" thickBot="1" x14ac:dyDescent="0.4">
      <c r="B15" s="17" t="s">
        <v>141</v>
      </c>
      <c r="C15" s="17">
        <f>_xlfn.F.INV(0.95,5,66)</f>
        <v>2.3538089579190342</v>
      </c>
      <c r="E15" s="131" t="s">
        <v>114</v>
      </c>
      <c r="F15" s="132" t="s">
        <v>115</v>
      </c>
      <c r="N15" s="223" t="s">
        <v>119</v>
      </c>
      <c r="O15" s="224"/>
      <c r="P15" s="224"/>
      <c r="Q15" s="225"/>
    </row>
    <row r="16" spans="1:17" x14ac:dyDescent="0.25">
      <c r="B16" s="17"/>
      <c r="C16" s="17"/>
      <c r="J16" s="219" t="s">
        <v>118</v>
      </c>
      <c r="K16" s="220"/>
      <c r="N16" s="226"/>
      <c r="O16" s="227"/>
      <c r="P16" s="227"/>
      <c r="Q16" s="228"/>
    </row>
    <row r="17" spans="2:17" ht="17.100000000000001" customHeight="1" thickBot="1" x14ac:dyDescent="0.4">
      <c r="B17" s="17" t="s">
        <v>116</v>
      </c>
      <c r="C17" s="17">
        <f>(D10/C10)/(D11/C11)</f>
        <v>196.76369537498559</v>
      </c>
      <c r="J17" s="221"/>
      <c r="K17" s="222"/>
      <c r="N17" s="226"/>
      <c r="O17" s="227"/>
      <c r="P17" s="227"/>
      <c r="Q17" s="228"/>
    </row>
    <row r="18" spans="2:17" ht="15.75" thickBot="1" x14ac:dyDescent="0.3">
      <c r="N18" s="229"/>
      <c r="O18" s="230"/>
      <c r="P18" s="230"/>
      <c r="Q18" s="231"/>
    </row>
    <row r="38" spans="2:5" x14ac:dyDescent="0.25">
      <c r="B38" t="s">
        <v>120</v>
      </c>
      <c r="C38" s="32">
        <f>1-_xlfn.F.DIST(F10,C10,C11,1)</f>
        <v>0</v>
      </c>
      <c r="E38" s="212" t="s">
        <v>121</v>
      </c>
    </row>
    <row r="39" spans="2:5" x14ac:dyDescent="0.25">
      <c r="C39">
        <f>G10</f>
        <v>3.0583870686274999E-38</v>
      </c>
      <c r="E39" s="212"/>
    </row>
  </sheetData>
  <mergeCells count="5">
    <mergeCell ref="E38:E39"/>
    <mergeCell ref="A1:H1"/>
    <mergeCell ref="B3:G4"/>
    <mergeCell ref="J16:K17"/>
    <mergeCell ref="N15:Q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7"/>
  <sheetViews>
    <sheetView zoomScale="93" workbookViewId="0">
      <selection activeCell="K20" sqref="K20"/>
    </sheetView>
  </sheetViews>
  <sheetFormatPr defaultRowHeight="15" x14ac:dyDescent="0.25"/>
  <cols>
    <col min="8" max="8" width="10.28515625" customWidth="1"/>
    <col min="14" max="14" width="11.5703125" customWidth="1"/>
  </cols>
  <sheetData>
    <row r="1" spans="1:22" x14ac:dyDescent="0.25">
      <c r="A1" s="4" t="s">
        <v>24</v>
      </c>
      <c r="B1" s="4"/>
      <c r="C1" s="4"/>
      <c r="D1" s="4"/>
      <c r="E1" s="4"/>
    </row>
    <row r="3" spans="1:22" ht="14.45" customHeight="1" x14ac:dyDescent="0.25">
      <c r="B3" s="232" t="s">
        <v>122</v>
      </c>
      <c r="C3" s="232"/>
      <c r="D3" s="232"/>
      <c r="E3" s="232"/>
      <c r="F3" s="232"/>
      <c r="G3" s="232"/>
      <c r="H3" s="232"/>
      <c r="I3" s="232"/>
      <c r="J3" s="232"/>
      <c r="K3" s="232"/>
      <c r="L3" s="232"/>
      <c r="M3" s="232"/>
      <c r="N3" s="232"/>
      <c r="O3" s="232"/>
      <c r="P3" s="232"/>
      <c r="Q3" s="232"/>
      <c r="R3" s="232"/>
      <c r="S3" s="232"/>
      <c r="T3" s="232"/>
      <c r="U3" s="232"/>
      <c r="V3" s="232"/>
    </row>
    <row r="4" spans="1:22" x14ac:dyDescent="0.25">
      <c r="B4" s="232"/>
      <c r="C4" s="232"/>
      <c r="D4" s="232"/>
      <c r="E4" s="232"/>
      <c r="F4" s="232"/>
      <c r="G4" s="232"/>
      <c r="H4" s="232"/>
      <c r="I4" s="232"/>
      <c r="J4" s="232"/>
      <c r="K4" s="232"/>
      <c r="L4" s="232"/>
      <c r="M4" s="232"/>
      <c r="N4" s="232"/>
      <c r="O4" s="232"/>
      <c r="P4" s="232"/>
      <c r="Q4" s="232"/>
      <c r="R4" s="232"/>
      <c r="S4" s="232"/>
      <c r="T4" s="232"/>
      <c r="U4" s="232"/>
      <c r="V4" s="232"/>
    </row>
    <row r="5" spans="1:22" ht="15.75" thickBot="1" x14ac:dyDescent="0.3"/>
    <row r="6" spans="1:22" ht="15.75" thickBot="1" x14ac:dyDescent="0.3">
      <c r="B6" s="21" t="s">
        <v>12</v>
      </c>
      <c r="C6" s="22" t="s">
        <v>13</v>
      </c>
      <c r="D6" s="22" t="s">
        <v>14</v>
      </c>
      <c r="E6" s="22" t="s">
        <v>48</v>
      </c>
      <c r="F6" s="22" t="s">
        <v>50</v>
      </c>
      <c r="G6" s="22" t="s">
        <v>69</v>
      </c>
      <c r="H6" s="95" t="s">
        <v>123</v>
      </c>
      <c r="I6" s="95" t="s">
        <v>124</v>
      </c>
      <c r="K6" s="95" t="s">
        <v>125</v>
      </c>
      <c r="L6" s="17">
        <f>SUM(H7:H14)</f>
        <v>9.1311111111111085</v>
      </c>
      <c r="N6" s="5" t="s">
        <v>71</v>
      </c>
      <c r="O6" s="6"/>
      <c r="P6" s="6"/>
      <c r="Q6" s="6"/>
      <c r="R6" s="6"/>
      <c r="S6" s="6"/>
      <c r="T6" s="7"/>
    </row>
    <row r="7" spans="1:22" x14ac:dyDescent="0.25">
      <c r="B7" s="23">
        <v>-1</v>
      </c>
      <c r="C7" s="14">
        <v>-1</v>
      </c>
      <c r="D7" s="14">
        <v>-1</v>
      </c>
      <c r="E7" s="14">
        <v>1</v>
      </c>
      <c r="F7" s="14">
        <v>1</v>
      </c>
      <c r="G7" s="14">
        <v>3.9</v>
      </c>
      <c r="H7" s="133">
        <f>DEVSQ(G7,G8,G9,G10,G11,G12,G13,G14,G15)</f>
        <v>0.7</v>
      </c>
      <c r="I7" s="95">
        <v>8</v>
      </c>
      <c r="K7" s="16" t="s">
        <v>126</v>
      </c>
      <c r="L7" s="17">
        <f>SUM(I7:I14)</f>
        <v>64</v>
      </c>
      <c r="N7" s="83"/>
      <c r="O7" s="30" t="s">
        <v>73</v>
      </c>
      <c r="P7" s="30" t="s">
        <v>72</v>
      </c>
      <c r="Q7" s="30" t="s">
        <v>74</v>
      </c>
      <c r="R7" s="30" t="s">
        <v>75</v>
      </c>
      <c r="S7" s="30" t="s">
        <v>87</v>
      </c>
      <c r="T7" s="10"/>
    </row>
    <row r="8" spans="1:22" x14ac:dyDescent="0.25">
      <c r="B8" s="23">
        <v>-1</v>
      </c>
      <c r="C8" s="14">
        <v>-1</v>
      </c>
      <c r="D8" s="14">
        <v>-1</v>
      </c>
      <c r="E8" s="14">
        <v>1</v>
      </c>
      <c r="F8" s="14">
        <v>1</v>
      </c>
      <c r="G8" s="14">
        <v>3.8</v>
      </c>
      <c r="H8" s="134">
        <f>DEVSQ(G16:G24)</f>
        <v>1.475555555555556</v>
      </c>
      <c r="I8" s="95">
        <v>8</v>
      </c>
      <c r="N8" s="84" t="s">
        <v>84</v>
      </c>
      <c r="O8" s="27">
        <v>5</v>
      </c>
      <c r="P8" s="27">
        <v>142.88555555555556</v>
      </c>
      <c r="Q8" s="27">
        <v>28.577111111111112</v>
      </c>
      <c r="R8" s="27">
        <v>196.76369537498559</v>
      </c>
      <c r="S8" s="27">
        <v>3.0583870686274999E-38</v>
      </c>
      <c r="T8" s="10"/>
    </row>
    <row r="9" spans="1:22" x14ac:dyDescent="0.25">
      <c r="B9" s="23">
        <v>-1</v>
      </c>
      <c r="C9" s="14">
        <v>-1</v>
      </c>
      <c r="D9" s="14">
        <v>-1</v>
      </c>
      <c r="E9" s="14">
        <v>1</v>
      </c>
      <c r="F9" s="14">
        <v>1</v>
      </c>
      <c r="G9" s="14">
        <v>3.5</v>
      </c>
      <c r="H9" s="133">
        <f>DEVSQ(G25:G33)</f>
        <v>1.5155555555555551</v>
      </c>
      <c r="I9" s="95">
        <v>8</v>
      </c>
      <c r="N9" s="84" t="s">
        <v>85</v>
      </c>
      <c r="O9" s="27">
        <v>66</v>
      </c>
      <c r="P9" s="27">
        <v>9.5855555555555529</v>
      </c>
      <c r="Q9" s="27">
        <v>0.14523569023569019</v>
      </c>
      <c r="R9" s="27"/>
      <c r="S9" s="27"/>
      <c r="T9" s="10"/>
    </row>
    <row r="10" spans="1:22" x14ac:dyDescent="0.25">
      <c r="B10" s="23">
        <v>-1</v>
      </c>
      <c r="C10" s="14">
        <v>-1</v>
      </c>
      <c r="D10" s="14">
        <v>-1</v>
      </c>
      <c r="E10" s="14">
        <v>1</v>
      </c>
      <c r="F10" s="14">
        <v>1</v>
      </c>
      <c r="G10" s="14">
        <v>3.9</v>
      </c>
      <c r="H10" s="133">
        <f>DEVSQ(G34:G42)</f>
        <v>0.48888888888888848</v>
      </c>
      <c r="I10" s="95">
        <v>8</v>
      </c>
      <c r="N10" s="86" t="s">
        <v>127</v>
      </c>
      <c r="O10" s="87">
        <f>O9-O11</f>
        <v>2</v>
      </c>
      <c r="P10" s="87">
        <f>P9-P11</f>
        <v>0.45444444444444443</v>
      </c>
      <c r="Q10" s="87">
        <f>P10/O10</f>
        <v>0.22722222222222221</v>
      </c>
      <c r="R10" s="87">
        <f>Q10/Q11</f>
        <v>1.5926016062302268</v>
      </c>
      <c r="S10" s="87">
        <f>1-_xlfn.F.DIST(R10,O10,O11,1)</f>
        <v>0.21135028821949742</v>
      </c>
      <c r="T10" s="10"/>
    </row>
    <row r="11" spans="1:22" x14ac:dyDescent="0.25">
      <c r="B11" s="23">
        <v>-1</v>
      </c>
      <c r="C11" s="14">
        <v>-1</v>
      </c>
      <c r="D11" s="14">
        <v>-1</v>
      </c>
      <c r="E11" s="14">
        <v>1</v>
      </c>
      <c r="F11" s="14">
        <v>1</v>
      </c>
      <c r="G11" s="14">
        <v>3.2</v>
      </c>
      <c r="H11" s="133">
        <f>DEVSQ(G43:G51)</f>
        <v>0.65555555555555522</v>
      </c>
      <c r="I11" s="95">
        <v>8</v>
      </c>
      <c r="N11" s="86" t="s">
        <v>128</v>
      </c>
      <c r="O11" s="87">
        <v>64</v>
      </c>
      <c r="P11" s="87">
        <f>L6</f>
        <v>9.1311111111111085</v>
      </c>
      <c r="Q11" s="87">
        <f>P11/O11</f>
        <v>0.14267361111111107</v>
      </c>
      <c r="R11" s="87"/>
      <c r="S11" s="87"/>
      <c r="T11" s="10"/>
    </row>
    <row r="12" spans="1:22" ht="15.75" thickBot="1" x14ac:dyDescent="0.3">
      <c r="B12" s="23">
        <v>-1</v>
      </c>
      <c r="C12" s="14">
        <v>-1</v>
      </c>
      <c r="D12" s="14">
        <v>-1</v>
      </c>
      <c r="E12" s="14">
        <v>1</v>
      </c>
      <c r="F12" s="14">
        <v>1</v>
      </c>
      <c r="G12" s="14">
        <v>3.8</v>
      </c>
      <c r="H12" s="133">
        <f>DEVSQ(G52:G60)</f>
        <v>0.53999999999999915</v>
      </c>
      <c r="I12" s="95">
        <v>8</v>
      </c>
      <c r="N12" s="77" t="s">
        <v>70</v>
      </c>
      <c r="O12" s="29">
        <v>71</v>
      </c>
      <c r="P12" s="29">
        <v>152.4711111111111</v>
      </c>
      <c r="Q12" s="29"/>
      <c r="R12" s="29"/>
      <c r="S12" s="29"/>
      <c r="T12" s="13"/>
    </row>
    <row r="13" spans="1:22" x14ac:dyDescent="0.25">
      <c r="B13" s="23">
        <v>-1</v>
      </c>
      <c r="C13" s="14">
        <v>-1</v>
      </c>
      <c r="D13" s="14">
        <v>-1</v>
      </c>
      <c r="E13" s="14">
        <v>1</v>
      </c>
      <c r="F13" s="14">
        <v>1</v>
      </c>
      <c r="G13" s="14">
        <v>3.6</v>
      </c>
      <c r="H13" s="133">
        <f>DEVSQ(G61:G69)</f>
        <v>1.1555555555555554</v>
      </c>
      <c r="I13" s="95">
        <v>8</v>
      </c>
    </row>
    <row r="14" spans="1:22" ht="18.75" x14ac:dyDescent="0.35">
      <c r="B14" s="23">
        <v>-1</v>
      </c>
      <c r="C14" s="14">
        <v>-1</v>
      </c>
      <c r="D14" s="14">
        <v>-1</v>
      </c>
      <c r="E14" s="14">
        <v>1</v>
      </c>
      <c r="F14" s="14">
        <v>1</v>
      </c>
      <c r="G14" s="14">
        <v>4.2</v>
      </c>
      <c r="H14" s="133">
        <f>DEVSQ(G70:G78)</f>
        <v>2.5999999999999992</v>
      </c>
      <c r="I14" s="95">
        <v>8</v>
      </c>
      <c r="N14" t="s">
        <v>143</v>
      </c>
      <c r="O14">
        <f>_xlfn.F.INV(0.95,2,64)</f>
        <v>3.140437621854296</v>
      </c>
    </row>
    <row r="15" spans="1:22" ht="15.75" thickBot="1" x14ac:dyDescent="0.3">
      <c r="B15" s="23">
        <v>-1</v>
      </c>
      <c r="C15" s="14">
        <v>-1</v>
      </c>
      <c r="D15" s="14">
        <v>-1</v>
      </c>
      <c r="E15" s="14">
        <v>1</v>
      </c>
      <c r="F15" s="14">
        <v>1</v>
      </c>
      <c r="G15" s="76">
        <v>4</v>
      </c>
      <c r="N15" s="24" t="s">
        <v>114</v>
      </c>
      <c r="O15" t="s">
        <v>142</v>
      </c>
    </row>
    <row r="16" spans="1:22" x14ac:dyDescent="0.25">
      <c r="B16" s="119">
        <v>1</v>
      </c>
      <c r="C16" s="26">
        <v>-1</v>
      </c>
      <c r="D16" s="26">
        <v>-1</v>
      </c>
      <c r="E16" s="26">
        <v>-1</v>
      </c>
      <c r="F16" s="26">
        <v>1</v>
      </c>
      <c r="G16" s="120">
        <v>5.2</v>
      </c>
      <c r="N16" s="88" t="s">
        <v>130</v>
      </c>
      <c r="O16" s="34">
        <f>R10</f>
        <v>1.5926016062302268</v>
      </c>
      <c r="P16" s="233" t="s">
        <v>129</v>
      </c>
      <c r="Q16" s="234"/>
      <c r="S16" s="17" t="s">
        <v>134</v>
      </c>
      <c r="T16" s="17"/>
      <c r="U16" s="17"/>
    </row>
    <row r="17" spans="2:21" ht="15.75" thickBot="1" x14ac:dyDescent="0.3">
      <c r="B17" s="119">
        <v>1</v>
      </c>
      <c r="C17" s="26">
        <v>-1</v>
      </c>
      <c r="D17" s="26">
        <v>-1</v>
      </c>
      <c r="E17" s="26">
        <v>-1</v>
      </c>
      <c r="F17" s="26">
        <v>1</v>
      </c>
      <c r="G17" s="120">
        <v>4.3</v>
      </c>
      <c r="N17" s="89" t="s">
        <v>131</v>
      </c>
      <c r="O17" s="40">
        <f>S10</f>
        <v>0.21135028821949742</v>
      </c>
      <c r="P17" s="90" t="s">
        <v>132</v>
      </c>
      <c r="Q17" s="91">
        <v>0.05</v>
      </c>
      <c r="S17" s="17" t="s">
        <v>134</v>
      </c>
      <c r="T17" s="17"/>
      <c r="U17" s="17"/>
    </row>
    <row r="18" spans="2:21" ht="15.75" thickBot="1" x14ac:dyDescent="0.3">
      <c r="B18" s="119">
        <v>1</v>
      </c>
      <c r="C18" s="26">
        <v>-1</v>
      </c>
      <c r="D18" s="26">
        <v>-1</v>
      </c>
      <c r="E18" s="26">
        <v>-1</v>
      </c>
      <c r="F18" s="26">
        <v>1</v>
      </c>
      <c r="G18" s="120">
        <v>4.5</v>
      </c>
    </row>
    <row r="19" spans="2:21" ht="15.75" thickBot="1" x14ac:dyDescent="0.3">
      <c r="B19" s="119">
        <v>1</v>
      </c>
      <c r="C19" s="26">
        <v>-1</v>
      </c>
      <c r="D19" s="26">
        <v>-1</v>
      </c>
      <c r="E19" s="26">
        <v>-1</v>
      </c>
      <c r="F19" s="26">
        <v>1</v>
      </c>
      <c r="G19" s="120">
        <v>4.7</v>
      </c>
      <c r="N19" s="92" t="s">
        <v>133</v>
      </c>
      <c r="O19" s="93"/>
      <c r="P19" s="93"/>
      <c r="Q19" s="93"/>
      <c r="R19" s="93"/>
      <c r="S19" s="93"/>
      <c r="T19" s="94"/>
    </row>
    <row r="20" spans="2:21" x14ac:dyDescent="0.25">
      <c r="B20" s="119">
        <v>1</v>
      </c>
      <c r="C20" s="26">
        <v>-1</v>
      </c>
      <c r="D20" s="26">
        <v>-1</v>
      </c>
      <c r="E20" s="26">
        <v>-1</v>
      </c>
      <c r="F20" s="26">
        <v>1</v>
      </c>
      <c r="G20" s="120">
        <v>4.2</v>
      </c>
    </row>
    <row r="21" spans="2:21" x14ac:dyDescent="0.25">
      <c r="B21" s="119">
        <v>1</v>
      </c>
      <c r="C21" s="26">
        <v>-1</v>
      </c>
      <c r="D21" s="26">
        <v>-1</v>
      </c>
      <c r="E21" s="26">
        <v>-1</v>
      </c>
      <c r="F21" s="26">
        <v>1</v>
      </c>
      <c r="G21" s="120">
        <v>4.8</v>
      </c>
    </row>
    <row r="22" spans="2:21" x14ac:dyDescent="0.25">
      <c r="B22" s="119">
        <v>1</v>
      </c>
      <c r="C22" s="26">
        <v>-1</v>
      </c>
      <c r="D22" s="26">
        <v>-1</v>
      </c>
      <c r="E22" s="26">
        <v>-1</v>
      </c>
      <c r="F22" s="26">
        <v>1</v>
      </c>
      <c r="G22" s="120">
        <v>4.7</v>
      </c>
    </row>
    <row r="23" spans="2:21" x14ac:dyDescent="0.25">
      <c r="B23" s="119">
        <v>1</v>
      </c>
      <c r="C23" s="26">
        <v>-1</v>
      </c>
      <c r="D23" s="26">
        <v>-1</v>
      </c>
      <c r="E23" s="26">
        <v>-1</v>
      </c>
      <c r="F23" s="26">
        <v>1</v>
      </c>
      <c r="G23" s="120">
        <v>3.8</v>
      </c>
    </row>
    <row r="24" spans="2:21" x14ac:dyDescent="0.25">
      <c r="B24" s="119">
        <v>1</v>
      </c>
      <c r="C24" s="26">
        <v>-1</v>
      </c>
      <c r="D24" s="26">
        <v>-1</v>
      </c>
      <c r="E24" s="26">
        <v>-1</v>
      </c>
      <c r="F24" s="26">
        <v>1</v>
      </c>
      <c r="G24" s="120">
        <v>5</v>
      </c>
    </row>
    <row r="25" spans="2:21" x14ac:dyDescent="0.25">
      <c r="B25" s="119">
        <v>-1</v>
      </c>
      <c r="C25" s="26">
        <v>1</v>
      </c>
      <c r="D25" s="26">
        <v>-1</v>
      </c>
      <c r="E25" s="26">
        <v>-1</v>
      </c>
      <c r="F25" s="26">
        <v>-1</v>
      </c>
      <c r="G25" s="120">
        <v>5</v>
      </c>
    </row>
    <row r="26" spans="2:21" x14ac:dyDescent="0.25">
      <c r="B26" s="119">
        <v>-1</v>
      </c>
      <c r="C26" s="26">
        <v>1</v>
      </c>
      <c r="D26" s="26">
        <v>-1</v>
      </c>
      <c r="E26" s="26">
        <v>-1</v>
      </c>
      <c r="F26" s="26">
        <v>-1</v>
      </c>
      <c r="G26" s="120">
        <v>5.8</v>
      </c>
    </row>
    <row r="27" spans="2:21" x14ac:dyDescent="0.25">
      <c r="B27" s="119">
        <v>-1</v>
      </c>
      <c r="C27" s="26">
        <v>1</v>
      </c>
      <c r="D27" s="26">
        <v>-1</v>
      </c>
      <c r="E27" s="26">
        <v>-1</v>
      </c>
      <c r="F27" s="26">
        <v>-1</v>
      </c>
      <c r="G27" s="120">
        <v>5.9</v>
      </c>
    </row>
    <row r="28" spans="2:21" x14ac:dyDescent="0.25">
      <c r="B28" s="119">
        <v>-1</v>
      </c>
      <c r="C28" s="26">
        <v>1</v>
      </c>
      <c r="D28" s="26">
        <v>-1</v>
      </c>
      <c r="E28" s="26">
        <v>-1</v>
      </c>
      <c r="F28" s="26">
        <v>-1</v>
      </c>
      <c r="G28" s="120">
        <v>6.1</v>
      </c>
    </row>
    <row r="29" spans="2:21" x14ac:dyDescent="0.25">
      <c r="B29" s="119">
        <v>-1</v>
      </c>
      <c r="C29" s="26">
        <v>1</v>
      </c>
      <c r="D29" s="26">
        <v>-1</v>
      </c>
      <c r="E29" s="26">
        <v>-1</v>
      </c>
      <c r="F29" s="26">
        <v>-1</v>
      </c>
      <c r="G29" s="120">
        <v>5.8</v>
      </c>
    </row>
    <row r="30" spans="2:21" x14ac:dyDescent="0.25">
      <c r="B30" s="119">
        <v>-1</v>
      </c>
      <c r="C30" s="26">
        <v>1</v>
      </c>
      <c r="D30" s="26">
        <v>-1</v>
      </c>
      <c r="E30" s="26">
        <v>-1</v>
      </c>
      <c r="F30" s="26">
        <v>-1</v>
      </c>
      <c r="G30" s="120">
        <v>6.2</v>
      </c>
    </row>
    <row r="31" spans="2:21" x14ac:dyDescent="0.25">
      <c r="B31" s="119">
        <v>-1</v>
      </c>
      <c r="C31" s="26">
        <v>1</v>
      </c>
      <c r="D31" s="26">
        <v>-1</v>
      </c>
      <c r="E31" s="26">
        <v>-1</v>
      </c>
      <c r="F31" s="26">
        <v>-1</v>
      </c>
      <c r="G31" s="120">
        <v>6.3</v>
      </c>
    </row>
    <row r="32" spans="2:21" x14ac:dyDescent="0.25">
      <c r="B32" s="119">
        <v>-1</v>
      </c>
      <c r="C32" s="26">
        <v>1</v>
      </c>
      <c r="D32" s="26">
        <v>-1</v>
      </c>
      <c r="E32" s="26">
        <v>-1</v>
      </c>
      <c r="F32" s="26">
        <v>-1</v>
      </c>
      <c r="G32" s="120">
        <v>5.7</v>
      </c>
    </row>
    <row r="33" spans="2:7" x14ac:dyDescent="0.25">
      <c r="B33" s="119">
        <v>-1</v>
      </c>
      <c r="C33" s="26">
        <v>1</v>
      </c>
      <c r="D33" s="26">
        <v>-1</v>
      </c>
      <c r="E33" s="26">
        <v>-1</v>
      </c>
      <c r="F33" s="26">
        <v>-1</v>
      </c>
      <c r="G33" s="120">
        <v>5.2</v>
      </c>
    </row>
    <row r="34" spans="2:7" x14ac:dyDescent="0.25">
      <c r="B34" s="119">
        <v>1</v>
      </c>
      <c r="C34" s="26">
        <v>1</v>
      </c>
      <c r="D34" s="26">
        <v>-1</v>
      </c>
      <c r="E34" s="26">
        <v>1</v>
      </c>
      <c r="F34" s="26">
        <v>-1</v>
      </c>
      <c r="G34" s="120">
        <v>7.1</v>
      </c>
    </row>
    <row r="35" spans="2:7" x14ac:dyDescent="0.25">
      <c r="B35" s="119">
        <v>1</v>
      </c>
      <c r="C35" s="26">
        <v>1</v>
      </c>
      <c r="D35" s="26">
        <v>-1</v>
      </c>
      <c r="E35" s="26">
        <v>1</v>
      </c>
      <c r="F35" s="26">
        <v>-1</v>
      </c>
      <c r="G35" s="120">
        <v>6.6</v>
      </c>
    </row>
    <row r="36" spans="2:7" x14ac:dyDescent="0.25">
      <c r="B36" s="119">
        <v>1</v>
      </c>
      <c r="C36" s="26">
        <v>1</v>
      </c>
      <c r="D36" s="26">
        <v>-1</v>
      </c>
      <c r="E36" s="26">
        <v>1</v>
      </c>
      <c r="F36" s="26">
        <v>-1</v>
      </c>
      <c r="G36" s="120">
        <v>6.8</v>
      </c>
    </row>
    <row r="37" spans="2:7" x14ac:dyDescent="0.25">
      <c r="B37" s="119">
        <v>1</v>
      </c>
      <c r="C37" s="26">
        <v>1</v>
      </c>
      <c r="D37" s="26">
        <v>-1</v>
      </c>
      <c r="E37" s="26">
        <v>1</v>
      </c>
      <c r="F37" s="26">
        <v>-1</v>
      </c>
      <c r="G37" s="120">
        <v>6.9</v>
      </c>
    </row>
    <row r="38" spans="2:7" x14ac:dyDescent="0.25">
      <c r="B38" s="119">
        <v>1</v>
      </c>
      <c r="C38" s="26">
        <v>1</v>
      </c>
      <c r="D38" s="26">
        <v>-1</v>
      </c>
      <c r="E38" s="26">
        <v>1</v>
      </c>
      <c r="F38" s="26">
        <v>-1</v>
      </c>
      <c r="G38" s="120">
        <v>6.9</v>
      </c>
    </row>
    <row r="39" spans="2:7" x14ac:dyDescent="0.25">
      <c r="B39" s="119">
        <v>1</v>
      </c>
      <c r="C39" s="26">
        <v>1</v>
      </c>
      <c r="D39" s="26">
        <v>-1</v>
      </c>
      <c r="E39" s="26">
        <v>1</v>
      </c>
      <c r="F39" s="26">
        <v>-1</v>
      </c>
      <c r="G39" s="120">
        <v>6.8</v>
      </c>
    </row>
    <row r="40" spans="2:7" x14ac:dyDescent="0.25">
      <c r="B40" s="119">
        <v>1</v>
      </c>
      <c r="C40" s="26">
        <v>1</v>
      </c>
      <c r="D40" s="26">
        <v>-1</v>
      </c>
      <c r="E40" s="26">
        <v>1</v>
      </c>
      <c r="F40" s="26">
        <v>-1</v>
      </c>
      <c r="G40" s="120">
        <v>7.1</v>
      </c>
    </row>
    <row r="41" spans="2:7" x14ac:dyDescent="0.25">
      <c r="B41" s="119">
        <v>1</v>
      </c>
      <c r="C41" s="26">
        <v>1</v>
      </c>
      <c r="D41" s="26">
        <v>-1</v>
      </c>
      <c r="E41" s="26">
        <v>1</v>
      </c>
      <c r="F41" s="26">
        <v>-1</v>
      </c>
      <c r="G41" s="120">
        <v>6.4</v>
      </c>
    </row>
    <row r="42" spans="2:7" x14ac:dyDescent="0.25">
      <c r="B42" s="119">
        <v>1</v>
      </c>
      <c r="C42" s="26">
        <v>1</v>
      </c>
      <c r="D42" s="26">
        <v>-1</v>
      </c>
      <c r="E42" s="26">
        <v>1</v>
      </c>
      <c r="F42" s="26">
        <v>-1</v>
      </c>
      <c r="G42" s="120">
        <v>6.5</v>
      </c>
    </row>
    <row r="43" spans="2:7" x14ac:dyDescent="0.25">
      <c r="B43" s="119">
        <v>-1</v>
      </c>
      <c r="C43" s="26">
        <v>-1</v>
      </c>
      <c r="D43" s="26">
        <v>1</v>
      </c>
      <c r="E43" s="26">
        <v>1</v>
      </c>
      <c r="F43" s="26">
        <v>-1</v>
      </c>
      <c r="G43" s="120">
        <v>4.5999999999999996</v>
      </c>
    </row>
    <row r="44" spans="2:7" x14ac:dyDescent="0.25">
      <c r="B44" s="119">
        <v>-1</v>
      </c>
      <c r="C44" s="26">
        <v>-1</v>
      </c>
      <c r="D44" s="26">
        <v>1</v>
      </c>
      <c r="E44" s="26">
        <v>1</v>
      </c>
      <c r="F44" s="26">
        <v>-1</v>
      </c>
      <c r="G44" s="120">
        <v>4.8</v>
      </c>
    </row>
    <row r="45" spans="2:7" x14ac:dyDescent="0.25">
      <c r="B45" s="119">
        <v>-1</v>
      </c>
      <c r="C45" s="26">
        <v>-1</v>
      </c>
      <c r="D45" s="26">
        <v>1</v>
      </c>
      <c r="E45" s="26">
        <v>1</v>
      </c>
      <c r="F45" s="26">
        <v>-1</v>
      </c>
      <c r="G45" s="120">
        <v>4.5</v>
      </c>
    </row>
    <row r="46" spans="2:7" x14ac:dyDescent="0.25">
      <c r="B46" s="119">
        <v>-1</v>
      </c>
      <c r="C46" s="26">
        <v>-1</v>
      </c>
      <c r="D46" s="26">
        <v>1</v>
      </c>
      <c r="E46" s="26">
        <v>1</v>
      </c>
      <c r="F46" s="26">
        <v>-1</v>
      </c>
      <c r="G46" s="120">
        <v>4.9000000000000004</v>
      </c>
    </row>
    <row r="47" spans="2:7" x14ac:dyDescent="0.25">
      <c r="B47" s="119">
        <v>-1</v>
      </c>
      <c r="C47" s="26">
        <v>-1</v>
      </c>
      <c r="D47" s="26">
        <v>1</v>
      </c>
      <c r="E47" s="26">
        <v>1</v>
      </c>
      <c r="F47" s="26">
        <v>-1</v>
      </c>
      <c r="G47" s="120">
        <v>5.0999999999999996</v>
      </c>
    </row>
    <row r="48" spans="2:7" x14ac:dyDescent="0.25">
      <c r="B48" s="119">
        <v>-1</v>
      </c>
      <c r="C48" s="26">
        <v>-1</v>
      </c>
      <c r="D48" s="26">
        <v>1</v>
      </c>
      <c r="E48" s="26">
        <v>1</v>
      </c>
      <c r="F48" s="26">
        <v>-1</v>
      </c>
      <c r="G48" s="120">
        <v>5.3</v>
      </c>
    </row>
    <row r="49" spans="2:7" x14ac:dyDescent="0.25">
      <c r="B49" s="119">
        <v>-1</v>
      </c>
      <c r="C49" s="26">
        <v>-1</v>
      </c>
      <c r="D49" s="26">
        <v>1</v>
      </c>
      <c r="E49" s="26">
        <v>1</v>
      </c>
      <c r="F49" s="26">
        <v>-1</v>
      </c>
      <c r="G49" s="120">
        <v>4.4000000000000004</v>
      </c>
    </row>
    <row r="50" spans="2:7" x14ac:dyDescent="0.25">
      <c r="B50" s="119">
        <v>-1</v>
      </c>
      <c r="C50" s="26">
        <v>-1</v>
      </c>
      <c r="D50" s="26">
        <v>1</v>
      </c>
      <c r="E50" s="26">
        <v>1</v>
      </c>
      <c r="F50" s="26">
        <v>-1</v>
      </c>
      <c r="G50" s="120">
        <v>4.9000000000000004</v>
      </c>
    </row>
    <row r="51" spans="2:7" x14ac:dyDescent="0.25">
      <c r="B51" s="119">
        <v>-1</v>
      </c>
      <c r="C51" s="26">
        <v>-1</v>
      </c>
      <c r="D51" s="26">
        <v>1</v>
      </c>
      <c r="E51" s="26">
        <v>1</v>
      </c>
      <c r="F51" s="26">
        <v>-1</v>
      </c>
      <c r="G51" s="120">
        <v>4.9000000000000004</v>
      </c>
    </row>
    <row r="52" spans="2:7" x14ac:dyDescent="0.25">
      <c r="B52" s="119">
        <v>1</v>
      </c>
      <c r="C52" s="26">
        <v>-1</v>
      </c>
      <c r="D52" s="26">
        <v>1</v>
      </c>
      <c r="E52" s="26">
        <v>-1</v>
      </c>
      <c r="F52" s="26">
        <v>-1</v>
      </c>
      <c r="G52" s="120">
        <v>5.8</v>
      </c>
    </row>
    <row r="53" spans="2:7" x14ac:dyDescent="0.25">
      <c r="B53" s="119">
        <v>1</v>
      </c>
      <c r="C53" s="26">
        <v>-1</v>
      </c>
      <c r="D53" s="26">
        <v>1</v>
      </c>
      <c r="E53" s="26">
        <v>-1</v>
      </c>
      <c r="F53" s="26">
        <v>-1</v>
      </c>
      <c r="G53" s="120">
        <v>5.6</v>
      </c>
    </row>
    <row r="54" spans="2:7" x14ac:dyDescent="0.25">
      <c r="B54" s="119">
        <v>1</v>
      </c>
      <c r="C54" s="26">
        <v>-1</v>
      </c>
      <c r="D54" s="26">
        <v>1</v>
      </c>
      <c r="E54" s="26">
        <v>-1</v>
      </c>
      <c r="F54" s="26">
        <v>-1</v>
      </c>
      <c r="G54" s="120">
        <v>5.3</v>
      </c>
    </row>
    <row r="55" spans="2:7" x14ac:dyDescent="0.25">
      <c r="B55" s="119">
        <v>1</v>
      </c>
      <c r="C55" s="26">
        <v>-1</v>
      </c>
      <c r="D55" s="26">
        <v>1</v>
      </c>
      <c r="E55" s="26">
        <v>-1</v>
      </c>
      <c r="F55" s="26">
        <v>-1</v>
      </c>
      <c r="G55" s="120">
        <v>5.4</v>
      </c>
    </row>
    <row r="56" spans="2:7" x14ac:dyDescent="0.25">
      <c r="B56" s="119">
        <v>1</v>
      </c>
      <c r="C56" s="26">
        <v>-1</v>
      </c>
      <c r="D56" s="26">
        <v>1</v>
      </c>
      <c r="E56" s="26">
        <v>-1</v>
      </c>
      <c r="F56" s="26">
        <v>-1</v>
      </c>
      <c r="G56" s="120">
        <v>5.4</v>
      </c>
    </row>
    <row r="57" spans="2:7" x14ac:dyDescent="0.25">
      <c r="B57" s="119">
        <v>1</v>
      </c>
      <c r="C57" s="26">
        <v>-1</v>
      </c>
      <c r="D57" s="26">
        <v>1</v>
      </c>
      <c r="E57" s="26">
        <v>-1</v>
      </c>
      <c r="F57" s="26">
        <v>-1</v>
      </c>
      <c r="G57" s="120">
        <v>5.4</v>
      </c>
    </row>
    <row r="58" spans="2:7" x14ac:dyDescent="0.25">
      <c r="B58" s="119">
        <v>1</v>
      </c>
      <c r="C58" s="26">
        <v>-1</v>
      </c>
      <c r="D58" s="26">
        <v>1</v>
      </c>
      <c r="E58" s="26">
        <v>-1</v>
      </c>
      <c r="F58" s="26">
        <v>-1</v>
      </c>
      <c r="G58" s="120">
        <v>5.4</v>
      </c>
    </row>
    <row r="59" spans="2:7" x14ac:dyDescent="0.25">
      <c r="B59" s="119">
        <v>1</v>
      </c>
      <c r="C59" s="26">
        <v>-1</v>
      </c>
      <c r="D59" s="26">
        <v>1</v>
      </c>
      <c r="E59" s="26">
        <v>-1</v>
      </c>
      <c r="F59" s="26">
        <v>-1</v>
      </c>
      <c r="G59" s="120">
        <v>5.7</v>
      </c>
    </row>
    <row r="60" spans="2:7" x14ac:dyDescent="0.25">
      <c r="B60" s="119">
        <v>1</v>
      </c>
      <c r="C60" s="26">
        <v>-1</v>
      </c>
      <c r="D60" s="26">
        <v>1</v>
      </c>
      <c r="E60" s="26">
        <v>-1</v>
      </c>
      <c r="F60" s="26">
        <v>-1</v>
      </c>
      <c r="G60" s="120">
        <v>6.1</v>
      </c>
    </row>
    <row r="61" spans="2:7" x14ac:dyDescent="0.25">
      <c r="B61" s="119">
        <v>-1</v>
      </c>
      <c r="C61" s="26">
        <v>1</v>
      </c>
      <c r="D61" s="26">
        <v>1</v>
      </c>
      <c r="E61" s="26">
        <v>-1</v>
      </c>
      <c r="F61" s="26">
        <v>1</v>
      </c>
      <c r="G61" s="120">
        <v>7.1</v>
      </c>
    </row>
    <row r="62" spans="2:7" x14ac:dyDescent="0.25">
      <c r="B62" s="119">
        <v>-1</v>
      </c>
      <c r="C62" s="26">
        <v>1</v>
      </c>
      <c r="D62" s="26">
        <v>1</v>
      </c>
      <c r="E62" s="26">
        <v>-1</v>
      </c>
      <c r="F62" s="26">
        <v>1</v>
      </c>
      <c r="G62" s="120">
        <v>7.5</v>
      </c>
    </row>
    <row r="63" spans="2:7" x14ac:dyDescent="0.25">
      <c r="B63" s="119">
        <v>-1</v>
      </c>
      <c r="C63" s="26">
        <v>1</v>
      </c>
      <c r="D63" s="26">
        <v>1</v>
      </c>
      <c r="E63" s="26">
        <v>-1</v>
      </c>
      <c r="F63" s="26">
        <v>1</v>
      </c>
      <c r="G63" s="120">
        <v>7.1</v>
      </c>
    </row>
    <row r="64" spans="2:7" x14ac:dyDescent="0.25">
      <c r="B64" s="119">
        <v>-1</v>
      </c>
      <c r="C64" s="26">
        <v>1</v>
      </c>
      <c r="D64" s="26">
        <v>1</v>
      </c>
      <c r="E64" s="26">
        <v>-1</v>
      </c>
      <c r="F64" s="26">
        <v>1</v>
      </c>
      <c r="G64" s="120">
        <v>6.8</v>
      </c>
    </row>
    <row r="65" spans="2:7" x14ac:dyDescent="0.25">
      <c r="B65" s="119">
        <v>-1</v>
      </c>
      <c r="C65" s="26">
        <v>1</v>
      </c>
      <c r="D65" s="26">
        <v>1</v>
      </c>
      <c r="E65" s="26">
        <v>-1</v>
      </c>
      <c r="F65" s="26">
        <v>1</v>
      </c>
      <c r="G65" s="120">
        <v>7.4</v>
      </c>
    </row>
    <row r="66" spans="2:7" x14ac:dyDescent="0.25">
      <c r="B66" s="119">
        <v>-1</v>
      </c>
      <c r="C66" s="26">
        <v>1</v>
      </c>
      <c r="D66" s="26">
        <v>1</v>
      </c>
      <c r="E66" s="26">
        <v>-1</v>
      </c>
      <c r="F66" s="26">
        <v>1</v>
      </c>
      <c r="G66" s="120">
        <v>6.2</v>
      </c>
    </row>
    <row r="67" spans="2:7" x14ac:dyDescent="0.25">
      <c r="B67" s="119">
        <v>-1</v>
      </c>
      <c r="C67" s="26">
        <v>1</v>
      </c>
      <c r="D67" s="26">
        <v>1</v>
      </c>
      <c r="E67" s="26">
        <v>-1</v>
      </c>
      <c r="F67" s="26">
        <v>1</v>
      </c>
      <c r="G67" s="120">
        <v>6.9</v>
      </c>
    </row>
    <row r="68" spans="2:7" x14ac:dyDescent="0.25">
      <c r="B68" s="119">
        <v>-1</v>
      </c>
      <c r="C68" s="26">
        <v>1</v>
      </c>
      <c r="D68" s="26">
        <v>1</v>
      </c>
      <c r="E68" s="26">
        <v>-1</v>
      </c>
      <c r="F68" s="26">
        <v>1</v>
      </c>
      <c r="G68" s="120">
        <v>7</v>
      </c>
    </row>
    <row r="69" spans="2:7" x14ac:dyDescent="0.25">
      <c r="B69" s="119">
        <v>-1</v>
      </c>
      <c r="C69" s="26">
        <v>1</v>
      </c>
      <c r="D69" s="26">
        <v>1</v>
      </c>
      <c r="E69" s="26">
        <v>-1</v>
      </c>
      <c r="F69" s="26">
        <v>1</v>
      </c>
      <c r="G69" s="120">
        <v>6.8</v>
      </c>
    </row>
    <row r="70" spans="2:7" x14ac:dyDescent="0.25">
      <c r="B70" s="119">
        <v>1</v>
      </c>
      <c r="C70" s="26">
        <v>1</v>
      </c>
      <c r="D70" s="26">
        <v>1</v>
      </c>
      <c r="E70" s="26">
        <v>1</v>
      </c>
      <c r="F70" s="26">
        <v>1</v>
      </c>
      <c r="G70" s="120">
        <v>9.5</v>
      </c>
    </row>
    <row r="71" spans="2:7" x14ac:dyDescent="0.25">
      <c r="B71" s="119">
        <v>1</v>
      </c>
      <c r="C71" s="26">
        <v>1</v>
      </c>
      <c r="D71" s="26">
        <v>1</v>
      </c>
      <c r="E71" s="26">
        <v>1</v>
      </c>
      <c r="F71" s="26">
        <v>1</v>
      </c>
      <c r="G71" s="120">
        <v>8.1</v>
      </c>
    </row>
    <row r="72" spans="2:7" x14ac:dyDescent="0.25">
      <c r="B72" s="119">
        <v>1</v>
      </c>
      <c r="C72" s="26">
        <v>1</v>
      </c>
      <c r="D72" s="26">
        <v>1</v>
      </c>
      <c r="E72" s="26">
        <v>1</v>
      </c>
      <c r="F72" s="26">
        <v>1</v>
      </c>
      <c r="G72" s="120">
        <v>8.3000000000000007</v>
      </c>
    </row>
    <row r="73" spans="2:7" x14ac:dyDescent="0.25">
      <c r="B73" s="119">
        <v>1</v>
      </c>
      <c r="C73" s="26">
        <v>1</v>
      </c>
      <c r="D73" s="26">
        <v>1</v>
      </c>
      <c r="E73" s="26">
        <v>1</v>
      </c>
      <c r="F73" s="26">
        <v>1</v>
      </c>
      <c r="G73" s="120">
        <v>7.9</v>
      </c>
    </row>
    <row r="74" spans="2:7" x14ac:dyDescent="0.25">
      <c r="B74" s="119">
        <v>1</v>
      </c>
      <c r="C74" s="26">
        <v>1</v>
      </c>
      <c r="D74" s="26">
        <v>1</v>
      </c>
      <c r="E74" s="26">
        <v>1</v>
      </c>
      <c r="F74" s="26">
        <v>1</v>
      </c>
      <c r="G74" s="120">
        <v>8.4</v>
      </c>
    </row>
    <row r="75" spans="2:7" x14ac:dyDescent="0.25">
      <c r="B75" s="119">
        <v>1</v>
      </c>
      <c r="C75" s="26">
        <v>1</v>
      </c>
      <c r="D75" s="26">
        <v>1</v>
      </c>
      <c r="E75" s="26">
        <v>1</v>
      </c>
      <c r="F75" s="26">
        <v>1</v>
      </c>
      <c r="G75" s="120">
        <v>8.1999999999999993</v>
      </c>
    </row>
    <row r="76" spans="2:7" x14ac:dyDescent="0.25">
      <c r="B76" s="119">
        <v>1</v>
      </c>
      <c r="C76" s="26">
        <v>1</v>
      </c>
      <c r="D76" s="26">
        <v>1</v>
      </c>
      <c r="E76" s="26">
        <v>1</v>
      </c>
      <c r="F76" s="26">
        <v>1</v>
      </c>
      <c r="G76" s="120">
        <v>7.8</v>
      </c>
    </row>
    <row r="77" spans="2:7" x14ac:dyDescent="0.25">
      <c r="B77" s="119">
        <v>1</v>
      </c>
      <c r="C77" s="26">
        <v>1</v>
      </c>
      <c r="D77" s="26">
        <v>1</v>
      </c>
      <c r="E77" s="26">
        <v>1</v>
      </c>
      <c r="F77" s="26">
        <v>1</v>
      </c>
      <c r="G77" s="120">
        <v>8.5</v>
      </c>
    </row>
    <row r="78" spans="2:7" ht="15.75" thickBot="1" x14ac:dyDescent="0.3">
      <c r="B78" s="121">
        <v>1</v>
      </c>
      <c r="C78" s="122">
        <v>1</v>
      </c>
      <c r="D78" s="122">
        <v>1</v>
      </c>
      <c r="E78" s="122">
        <v>1</v>
      </c>
      <c r="F78" s="122">
        <v>1</v>
      </c>
      <c r="G78" s="123">
        <v>9.1999999999999993</v>
      </c>
    </row>
    <row r="222" spans="10:40" ht="15.75" thickBot="1" x14ac:dyDescent="0.3">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row>
    <row r="223" spans="10:40" x14ac:dyDescent="0.25">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row>
    <row r="224" spans="10:40" x14ac:dyDescent="0.25">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row>
    <row r="225" spans="10:40" x14ac:dyDescent="0.25">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row>
    <row r="226" spans="10:40" x14ac:dyDescent="0.25">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row>
    <row r="227" spans="10:40" x14ac:dyDescent="0.25">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row>
  </sheetData>
  <mergeCells count="2">
    <mergeCell ref="B3:V4"/>
    <mergeCell ref="P16:Q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6"/>
  <sheetViews>
    <sheetView zoomScaleNormal="100" workbookViewId="0">
      <selection activeCell="L16" sqref="L16:O16"/>
    </sheetView>
  </sheetViews>
  <sheetFormatPr defaultRowHeight="15" x14ac:dyDescent="0.25"/>
  <sheetData>
    <row r="1" spans="1:18" x14ac:dyDescent="0.25">
      <c r="A1" s="166" t="s">
        <v>25</v>
      </c>
      <c r="B1" s="166"/>
      <c r="C1" s="166"/>
      <c r="D1" s="166"/>
      <c r="E1" s="166"/>
      <c r="F1" s="166"/>
      <c r="G1" s="166"/>
      <c r="H1" s="166"/>
    </row>
    <row r="2" spans="1:18" x14ac:dyDescent="0.25">
      <c r="A2" s="235" t="s">
        <v>146</v>
      </c>
      <c r="B2" s="236"/>
      <c r="C2" s="236"/>
      <c r="D2" s="236"/>
      <c r="E2" s="236"/>
      <c r="F2" s="236"/>
      <c r="G2" s="236"/>
      <c r="H2" s="236"/>
    </row>
    <row r="3" spans="1:18" ht="15.75" thickBot="1" x14ac:dyDescent="0.3">
      <c r="A3" s="236"/>
      <c r="B3" s="236"/>
      <c r="C3" s="236"/>
      <c r="D3" s="236"/>
      <c r="E3" s="236"/>
      <c r="F3" s="236"/>
      <c r="G3" s="236"/>
      <c r="H3" s="236"/>
    </row>
    <row r="4" spans="1:18" x14ac:dyDescent="0.25">
      <c r="B4" s="21" t="s">
        <v>12</v>
      </c>
      <c r="C4" s="22" t="s">
        <v>13</v>
      </c>
      <c r="D4" s="22" t="s">
        <v>14</v>
      </c>
      <c r="E4" s="22" t="s">
        <v>48</v>
      </c>
      <c r="F4" s="22" t="s">
        <v>50</v>
      </c>
      <c r="G4" s="22" t="s">
        <v>69</v>
      </c>
      <c r="H4" s="95" t="s">
        <v>123</v>
      </c>
      <c r="I4" s="95" t="s">
        <v>124</v>
      </c>
      <c r="L4" s="17"/>
      <c r="M4" s="135" t="s">
        <v>135</v>
      </c>
      <c r="N4" s="16">
        <v>72</v>
      </c>
    </row>
    <row r="5" spans="1:18" x14ac:dyDescent="0.25">
      <c r="B5" s="23">
        <v>-1</v>
      </c>
      <c r="C5" s="14">
        <v>-1</v>
      </c>
      <c r="D5" s="14">
        <v>-1</v>
      </c>
      <c r="E5" s="14">
        <v>1</v>
      </c>
      <c r="F5" s="14">
        <v>1</v>
      </c>
      <c r="G5" s="14">
        <v>3.9</v>
      </c>
      <c r="H5" s="133">
        <f>DEVSQ(G5,G6,G7,G8,G9,G10,G11,G12,G13)</f>
        <v>0.7</v>
      </c>
      <c r="I5" s="95">
        <v>8</v>
      </c>
      <c r="L5" s="17"/>
      <c r="M5" s="136" t="s">
        <v>136</v>
      </c>
      <c r="N5" s="17">
        <f>AVERAGE(G5:G76)</f>
        <v>5.8388888888888895</v>
      </c>
    </row>
    <row r="6" spans="1:18" x14ac:dyDescent="0.25">
      <c r="B6" s="23">
        <v>-1</v>
      </c>
      <c r="C6" s="14">
        <v>-1</v>
      </c>
      <c r="D6" s="14">
        <v>-1</v>
      </c>
      <c r="E6" s="14">
        <v>1</v>
      </c>
      <c r="F6" s="14">
        <v>1</v>
      </c>
      <c r="G6" s="14">
        <v>3.8</v>
      </c>
      <c r="H6" s="134">
        <f>DEVSQ(G14:G22)</f>
        <v>1.475555555555556</v>
      </c>
      <c r="I6" s="95">
        <v>8</v>
      </c>
      <c r="L6" s="17"/>
      <c r="M6" s="136" t="s">
        <v>137</v>
      </c>
      <c r="N6" s="95">
        <v>9</v>
      </c>
    </row>
    <row r="7" spans="1:18" x14ac:dyDescent="0.25">
      <c r="B7" s="23">
        <v>-1</v>
      </c>
      <c r="C7" s="14">
        <v>-1</v>
      </c>
      <c r="D7" s="14">
        <v>-1</v>
      </c>
      <c r="E7" s="14">
        <v>1</v>
      </c>
      <c r="F7" s="14">
        <v>1</v>
      </c>
      <c r="G7" s="14">
        <v>3.5</v>
      </c>
      <c r="H7" s="133">
        <f>DEVSQ(G23:G31)</f>
        <v>1.5155555555555551</v>
      </c>
      <c r="I7" s="95">
        <v>8</v>
      </c>
      <c r="L7" s="17"/>
      <c r="M7" s="136" t="s">
        <v>136</v>
      </c>
      <c r="N7" s="17">
        <f>AVERAGE(G77:G85)</f>
        <v>5.822222222222222</v>
      </c>
    </row>
    <row r="8" spans="1:18" x14ac:dyDescent="0.25">
      <c r="B8" s="23">
        <v>-1</v>
      </c>
      <c r="C8" s="14">
        <v>-1</v>
      </c>
      <c r="D8" s="14">
        <v>-1</v>
      </c>
      <c r="E8" s="14">
        <v>1</v>
      </c>
      <c r="F8" s="14">
        <v>1</v>
      </c>
      <c r="G8" s="14">
        <v>3.9</v>
      </c>
      <c r="H8" s="133">
        <f>DEVSQ(G32:G40)</f>
        <v>0.48888888888888848</v>
      </c>
      <c r="I8" s="95">
        <v>8</v>
      </c>
      <c r="L8" s="17"/>
      <c r="M8" s="17"/>
      <c r="N8" s="17"/>
    </row>
    <row r="9" spans="1:18" x14ac:dyDescent="0.25">
      <c r="B9" s="23">
        <v>-1</v>
      </c>
      <c r="C9" s="14">
        <v>-1</v>
      </c>
      <c r="D9" s="14">
        <v>-1</v>
      </c>
      <c r="E9" s="14">
        <v>1</v>
      </c>
      <c r="F9" s="14">
        <v>1</v>
      </c>
      <c r="G9" s="14">
        <v>3.2</v>
      </c>
      <c r="H9" s="133">
        <f>DEVSQ(G41:G49)</f>
        <v>0.65555555555555522</v>
      </c>
      <c r="I9" s="95">
        <v>8</v>
      </c>
      <c r="L9" s="17"/>
      <c r="M9" s="136" t="s">
        <v>138</v>
      </c>
      <c r="N9" s="17">
        <f>(N4*N6*(N5-N7)^2)/(N4+N6)</f>
        <v>2.2222222222224434E-3</v>
      </c>
    </row>
    <row r="10" spans="1:18" x14ac:dyDescent="0.25">
      <c r="B10" s="23">
        <v>-1</v>
      </c>
      <c r="C10" s="14">
        <v>-1</v>
      </c>
      <c r="D10" s="14">
        <v>-1</v>
      </c>
      <c r="E10" s="14">
        <v>1</v>
      </c>
      <c r="F10" s="14">
        <v>1</v>
      </c>
      <c r="G10" s="14">
        <v>3.8</v>
      </c>
      <c r="H10" s="133">
        <f>DEVSQ(G50:G58)</f>
        <v>0.53999999999999915</v>
      </c>
      <c r="I10" s="95">
        <v>8</v>
      </c>
      <c r="L10" s="17"/>
      <c r="M10" s="137" t="s">
        <v>139</v>
      </c>
      <c r="N10" s="138">
        <f>N9/(H86/I86)</f>
        <v>1.7454545454547197E-2</v>
      </c>
      <c r="O10" s="105" t="s">
        <v>148</v>
      </c>
    </row>
    <row r="11" spans="1:18" ht="15.75" thickBot="1" x14ac:dyDescent="0.3">
      <c r="B11" s="23">
        <v>-1</v>
      </c>
      <c r="C11" s="14">
        <v>-1</v>
      </c>
      <c r="D11" s="14">
        <v>-1</v>
      </c>
      <c r="E11" s="14">
        <v>1</v>
      </c>
      <c r="F11" s="14">
        <v>1</v>
      </c>
      <c r="G11" s="14">
        <v>3.6</v>
      </c>
      <c r="H11" s="133">
        <f>DEVSQ(G59:G67)</f>
        <v>1.1555555555555554</v>
      </c>
      <c r="I11" s="95">
        <v>8</v>
      </c>
      <c r="L11" s="17"/>
      <c r="M11" s="17"/>
      <c r="N11" s="17"/>
    </row>
    <row r="12" spans="1:18" ht="18.75" x14ac:dyDescent="0.35">
      <c r="B12" s="23">
        <v>-1</v>
      </c>
      <c r="C12" s="14">
        <v>-1</v>
      </c>
      <c r="D12" s="14">
        <v>-1</v>
      </c>
      <c r="E12" s="14">
        <v>1</v>
      </c>
      <c r="F12" s="14">
        <v>1</v>
      </c>
      <c r="G12" s="14">
        <v>4.2</v>
      </c>
      <c r="H12" s="133">
        <f>DEVSQ(G68:G76)</f>
        <v>2.5999999999999992</v>
      </c>
      <c r="I12" s="95">
        <v>8</v>
      </c>
      <c r="L12" s="17"/>
      <c r="M12" s="136" t="s">
        <v>145</v>
      </c>
      <c r="N12" s="17">
        <f>_xlfn.F.INV(0.95,1,72)</f>
        <v>3.9738969916082736</v>
      </c>
      <c r="Q12" s="79" t="s">
        <v>151</v>
      </c>
      <c r="R12" s="46"/>
    </row>
    <row r="13" spans="1:18" ht="15.75" thickBot="1" x14ac:dyDescent="0.3">
      <c r="B13" s="23">
        <v>-1</v>
      </c>
      <c r="C13" s="14">
        <v>-1</v>
      </c>
      <c r="D13" s="14">
        <v>-1</v>
      </c>
      <c r="E13" s="14">
        <v>1</v>
      </c>
      <c r="F13" s="14">
        <v>1</v>
      </c>
      <c r="G13" s="76">
        <v>4</v>
      </c>
      <c r="L13" s="17"/>
      <c r="M13" s="136" t="s">
        <v>140</v>
      </c>
      <c r="N13" s="17" t="s">
        <v>144</v>
      </c>
      <c r="Q13" s="106" t="s">
        <v>150</v>
      </c>
      <c r="R13" s="48"/>
    </row>
    <row r="14" spans="1:18" x14ac:dyDescent="0.25">
      <c r="B14" s="119">
        <v>1</v>
      </c>
      <c r="C14" s="26">
        <v>-1</v>
      </c>
      <c r="D14" s="26">
        <v>-1</v>
      </c>
      <c r="E14" s="26">
        <v>-1</v>
      </c>
      <c r="F14" s="26">
        <v>1</v>
      </c>
      <c r="G14" s="120">
        <v>5.2</v>
      </c>
    </row>
    <row r="15" spans="1:18" ht="15.75" thickBot="1" x14ac:dyDescent="0.3">
      <c r="B15" s="119">
        <v>1</v>
      </c>
      <c r="C15" s="26">
        <v>-1</v>
      </c>
      <c r="D15" s="26">
        <v>-1</v>
      </c>
      <c r="E15" s="26">
        <v>-1</v>
      </c>
      <c r="F15" s="26">
        <v>1</v>
      </c>
      <c r="G15" s="120">
        <v>4.3</v>
      </c>
    </row>
    <row r="16" spans="1:18" ht="15.75" thickBot="1" x14ac:dyDescent="0.3">
      <c r="B16" s="119">
        <v>1</v>
      </c>
      <c r="C16" s="26">
        <v>-1</v>
      </c>
      <c r="D16" s="26">
        <v>-1</v>
      </c>
      <c r="E16" s="26">
        <v>-1</v>
      </c>
      <c r="F16" s="26">
        <v>1</v>
      </c>
      <c r="G16" s="120">
        <v>4.5</v>
      </c>
      <c r="L16" s="139"/>
      <c r="M16" s="140" t="s">
        <v>149</v>
      </c>
      <c r="N16" s="141">
        <f>1-_xlfn.F.DIST(N10,1,72,1)</f>
        <v>0.89526132666423608</v>
      </c>
      <c r="O16" s="142" t="s">
        <v>147</v>
      </c>
    </row>
    <row r="17" spans="2:20" x14ac:dyDescent="0.25">
      <c r="B17" s="119">
        <v>1</v>
      </c>
      <c r="C17" s="26">
        <v>-1</v>
      </c>
      <c r="D17" s="26">
        <v>-1</v>
      </c>
      <c r="E17" s="26">
        <v>-1</v>
      </c>
      <c r="F17" s="26">
        <v>1</v>
      </c>
      <c r="G17" s="120">
        <v>4.7</v>
      </c>
    </row>
    <row r="18" spans="2:20" ht="15.75" thickBot="1" x14ac:dyDescent="0.3">
      <c r="B18" s="119">
        <v>1</v>
      </c>
      <c r="C18" s="26">
        <v>-1</v>
      </c>
      <c r="D18" s="26">
        <v>-1</v>
      </c>
      <c r="E18" s="26">
        <v>-1</v>
      </c>
      <c r="F18" s="26">
        <v>1</v>
      </c>
      <c r="G18" s="120">
        <v>4.2</v>
      </c>
    </row>
    <row r="19" spans="2:20" x14ac:dyDescent="0.25">
      <c r="B19" s="119">
        <v>1</v>
      </c>
      <c r="C19" s="26">
        <v>-1</v>
      </c>
      <c r="D19" s="26">
        <v>-1</v>
      </c>
      <c r="E19" s="26">
        <v>-1</v>
      </c>
      <c r="F19" s="26">
        <v>1</v>
      </c>
      <c r="G19" s="120">
        <v>4.8</v>
      </c>
      <c r="L19" s="237" t="s">
        <v>152</v>
      </c>
      <c r="M19" s="238"/>
      <c r="N19" s="238"/>
      <c r="O19" s="238"/>
      <c r="P19" s="238"/>
      <c r="Q19" s="238"/>
      <c r="R19" s="238"/>
      <c r="S19" s="238"/>
      <c r="T19" s="239"/>
    </row>
    <row r="20" spans="2:20" x14ac:dyDescent="0.25">
      <c r="B20" s="119">
        <v>1</v>
      </c>
      <c r="C20" s="26">
        <v>-1</v>
      </c>
      <c r="D20" s="26">
        <v>-1</v>
      </c>
      <c r="E20" s="26">
        <v>-1</v>
      </c>
      <c r="F20" s="26">
        <v>1</v>
      </c>
      <c r="G20" s="120">
        <v>4.7</v>
      </c>
      <c r="L20" s="240"/>
      <c r="M20" s="241"/>
      <c r="N20" s="241"/>
      <c r="O20" s="241"/>
      <c r="P20" s="241"/>
      <c r="Q20" s="241"/>
      <c r="R20" s="241"/>
      <c r="S20" s="241"/>
      <c r="T20" s="242"/>
    </row>
    <row r="21" spans="2:20" ht="15.75" thickBot="1" x14ac:dyDescent="0.3">
      <c r="B21" s="119">
        <v>1</v>
      </c>
      <c r="C21" s="26">
        <v>-1</v>
      </c>
      <c r="D21" s="26">
        <v>-1</v>
      </c>
      <c r="E21" s="26">
        <v>-1</v>
      </c>
      <c r="F21" s="26">
        <v>1</v>
      </c>
      <c r="G21" s="120">
        <v>3.8</v>
      </c>
      <c r="L21" s="243"/>
      <c r="M21" s="244"/>
      <c r="N21" s="244"/>
      <c r="O21" s="244"/>
      <c r="P21" s="244"/>
      <c r="Q21" s="244"/>
      <c r="R21" s="244"/>
      <c r="S21" s="244"/>
      <c r="T21" s="245"/>
    </row>
    <row r="22" spans="2:20" x14ac:dyDescent="0.25">
      <c r="B22" s="119">
        <v>1</v>
      </c>
      <c r="C22" s="26">
        <v>-1</v>
      </c>
      <c r="D22" s="26">
        <v>-1</v>
      </c>
      <c r="E22" s="26">
        <v>-1</v>
      </c>
      <c r="F22" s="26">
        <v>1</v>
      </c>
      <c r="G22" s="120">
        <v>5</v>
      </c>
    </row>
    <row r="23" spans="2:20" x14ac:dyDescent="0.25">
      <c r="B23" s="119">
        <v>-1</v>
      </c>
      <c r="C23" s="26">
        <v>1</v>
      </c>
      <c r="D23" s="26">
        <v>-1</v>
      </c>
      <c r="E23" s="26">
        <v>-1</v>
      </c>
      <c r="F23" s="26">
        <v>-1</v>
      </c>
      <c r="G23" s="120">
        <v>5</v>
      </c>
    </row>
    <row r="24" spans="2:20" x14ac:dyDescent="0.25">
      <c r="B24" s="119">
        <v>-1</v>
      </c>
      <c r="C24" s="26">
        <v>1</v>
      </c>
      <c r="D24" s="26">
        <v>-1</v>
      </c>
      <c r="E24" s="26">
        <v>-1</v>
      </c>
      <c r="F24" s="26">
        <v>-1</v>
      </c>
      <c r="G24" s="120">
        <v>5.8</v>
      </c>
    </row>
    <row r="25" spans="2:20" x14ac:dyDescent="0.25">
      <c r="B25" s="119">
        <v>-1</v>
      </c>
      <c r="C25" s="26">
        <v>1</v>
      </c>
      <c r="D25" s="26">
        <v>-1</v>
      </c>
      <c r="E25" s="26">
        <v>-1</v>
      </c>
      <c r="F25" s="26">
        <v>-1</v>
      </c>
      <c r="G25" s="120">
        <v>5.9</v>
      </c>
    </row>
    <row r="26" spans="2:20" x14ac:dyDescent="0.25">
      <c r="B26" s="119">
        <v>-1</v>
      </c>
      <c r="C26" s="26">
        <v>1</v>
      </c>
      <c r="D26" s="26">
        <v>-1</v>
      </c>
      <c r="E26" s="26">
        <v>-1</v>
      </c>
      <c r="F26" s="26">
        <v>-1</v>
      </c>
      <c r="G26" s="120">
        <v>6.1</v>
      </c>
    </row>
    <row r="27" spans="2:20" x14ac:dyDescent="0.25">
      <c r="B27" s="119">
        <v>-1</v>
      </c>
      <c r="C27" s="26">
        <v>1</v>
      </c>
      <c r="D27" s="26">
        <v>-1</v>
      </c>
      <c r="E27" s="26">
        <v>-1</v>
      </c>
      <c r="F27" s="26">
        <v>-1</v>
      </c>
      <c r="G27" s="120">
        <v>5.8</v>
      </c>
    </row>
    <row r="28" spans="2:20" x14ac:dyDescent="0.25">
      <c r="B28" s="119">
        <v>-1</v>
      </c>
      <c r="C28" s="26">
        <v>1</v>
      </c>
      <c r="D28" s="26">
        <v>-1</v>
      </c>
      <c r="E28" s="26">
        <v>-1</v>
      </c>
      <c r="F28" s="26">
        <v>-1</v>
      </c>
      <c r="G28" s="120">
        <v>6.2</v>
      </c>
    </row>
    <row r="29" spans="2:20" x14ac:dyDescent="0.25">
      <c r="B29" s="119">
        <v>-1</v>
      </c>
      <c r="C29" s="26">
        <v>1</v>
      </c>
      <c r="D29" s="26">
        <v>-1</v>
      </c>
      <c r="E29" s="26">
        <v>-1</v>
      </c>
      <c r="F29" s="26">
        <v>-1</v>
      </c>
      <c r="G29" s="120">
        <v>6.3</v>
      </c>
    </row>
    <row r="30" spans="2:20" x14ac:dyDescent="0.25">
      <c r="B30" s="119">
        <v>-1</v>
      </c>
      <c r="C30" s="26">
        <v>1</v>
      </c>
      <c r="D30" s="26">
        <v>-1</v>
      </c>
      <c r="E30" s="26">
        <v>-1</v>
      </c>
      <c r="F30" s="26">
        <v>-1</v>
      </c>
      <c r="G30" s="120">
        <v>5.7</v>
      </c>
    </row>
    <row r="31" spans="2:20" x14ac:dyDescent="0.25">
      <c r="B31" s="119">
        <v>-1</v>
      </c>
      <c r="C31" s="26">
        <v>1</v>
      </c>
      <c r="D31" s="26">
        <v>-1</v>
      </c>
      <c r="E31" s="26">
        <v>-1</v>
      </c>
      <c r="F31" s="26">
        <v>-1</v>
      </c>
      <c r="G31" s="120">
        <v>5.2</v>
      </c>
    </row>
    <row r="32" spans="2:20" x14ac:dyDescent="0.25">
      <c r="B32" s="119">
        <v>1</v>
      </c>
      <c r="C32" s="26">
        <v>1</v>
      </c>
      <c r="D32" s="26">
        <v>-1</v>
      </c>
      <c r="E32" s="26">
        <v>1</v>
      </c>
      <c r="F32" s="26">
        <v>-1</v>
      </c>
      <c r="G32" s="120">
        <v>7.1</v>
      </c>
    </row>
    <row r="33" spans="2:7" x14ac:dyDescent="0.25">
      <c r="B33" s="119">
        <v>1</v>
      </c>
      <c r="C33" s="26">
        <v>1</v>
      </c>
      <c r="D33" s="26">
        <v>-1</v>
      </c>
      <c r="E33" s="26">
        <v>1</v>
      </c>
      <c r="F33" s="26">
        <v>-1</v>
      </c>
      <c r="G33" s="120">
        <v>6.6</v>
      </c>
    </row>
    <row r="34" spans="2:7" x14ac:dyDescent="0.25">
      <c r="B34" s="119">
        <v>1</v>
      </c>
      <c r="C34" s="26">
        <v>1</v>
      </c>
      <c r="D34" s="26">
        <v>-1</v>
      </c>
      <c r="E34" s="26">
        <v>1</v>
      </c>
      <c r="F34" s="26">
        <v>-1</v>
      </c>
      <c r="G34" s="120">
        <v>6.8</v>
      </c>
    </row>
    <row r="35" spans="2:7" x14ac:dyDescent="0.25">
      <c r="B35" s="119">
        <v>1</v>
      </c>
      <c r="C35" s="26">
        <v>1</v>
      </c>
      <c r="D35" s="26">
        <v>-1</v>
      </c>
      <c r="E35" s="26">
        <v>1</v>
      </c>
      <c r="F35" s="26">
        <v>-1</v>
      </c>
      <c r="G35" s="120">
        <v>6.9</v>
      </c>
    </row>
    <row r="36" spans="2:7" x14ac:dyDescent="0.25">
      <c r="B36" s="119">
        <v>1</v>
      </c>
      <c r="C36" s="26">
        <v>1</v>
      </c>
      <c r="D36" s="26">
        <v>-1</v>
      </c>
      <c r="E36" s="26">
        <v>1</v>
      </c>
      <c r="F36" s="26">
        <v>-1</v>
      </c>
      <c r="G36" s="120">
        <v>6.9</v>
      </c>
    </row>
    <row r="37" spans="2:7" x14ac:dyDescent="0.25">
      <c r="B37" s="119">
        <v>1</v>
      </c>
      <c r="C37" s="26">
        <v>1</v>
      </c>
      <c r="D37" s="26">
        <v>-1</v>
      </c>
      <c r="E37" s="26">
        <v>1</v>
      </c>
      <c r="F37" s="26">
        <v>-1</v>
      </c>
      <c r="G37" s="120">
        <v>6.8</v>
      </c>
    </row>
    <row r="38" spans="2:7" x14ac:dyDescent="0.25">
      <c r="B38" s="119">
        <v>1</v>
      </c>
      <c r="C38" s="26">
        <v>1</v>
      </c>
      <c r="D38" s="26">
        <v>-1</v>
      </c>
      <c r="E38" s="26">
        <v>1</v>
      </c>
      <c r="F38" s="26">
        <v>-1</v>
      </c>
      <c r="G38" s="120">
        <v>7.1</v>
      </c>
    </row>
    <row r="39" spans="2:7" x14ac:dyDescent="0.25">
      <c r="B39" s="119">
        <v>1</v>
      </c>
      <c r="C39" s="26">
        <v>1</v>
      </c>
      <c r="D39" s="26">
        <v>-1</v>
      </c>
      <c r="E39" s="26">
        <v>1</v>
      </c>
      <c r="F39" s="26">
        <v>-1</v>
      </c>
      <c r="G39" s="120">
        <v>6.4</v>
      </c>
    </row>
    <row r="40" spans="2:7" x14ac:dyDescent="0.25">
      <c r="B40" s="119">
        <v>1</v>
      </c>
      <c r="C40" s="26">
        <v>1</v>
      </c>
      <c r="D40" s="26">
        <v>-1</v>
      </c>
      <c r="E40" s="26">
        <v>1</v>
      </c>
      <c r="F40" s="26">
        <v>-1</v>
      </c>
      <c r="G40" s="120">
        <v>6.5</v>
      </c>
    </row>
    <row r="41" spans="2:7" x14ac:dyDescent="0.25">
      <c r="B41" s="119">
        <v>-1</v>
      </c>
      <c r="C41" s="26">
        <v>-1</v>
      </c>
      <c r="D41" s="26">
        <v>1</v>
      </c>
      <c r="E41" s="26">
        <v>1</v>
      </c>
      <c r="F41" s="26">
        <v>-1</v>
      </c>
      <c r="G41" s="120">
        <v>4.5999999999999996</v>
      </c>
    </row>
    <row r="42" spans="2:7" x14ac:dyDescent="0.25">
      <c r="B42" s="119">
        <v>-1</v>
      </c>
      <c r="C42" s="26">
        <v>-1</v>
      </c>
      <c r="D42" s="26">
        <v>1</v>
      </c>
      <c r="E42" s="26">
        <v>1</v>
      </c>
      <c r="F42" s="26">
        <v>-1</v>
      </c>
      <c r="G42" s="120">
        <v>4.8</v>
      </c>
    </row>
    <row r="43" spans="2:7" x14ac:dyDescent="0.25">
      <c r="B43" s="119">
        <v>-1</v>
      </c>
      <c r="C43" s="26">
        <v>-1</v>
      </c>
      <c r="D43" s="26">
        <v>1</v>
      </c>
      <c r="E43" s="26">
        <v>1</v>
      </c>
      <c r="F43" s="26">
        <v>-1</v>
      </c>
      <c r="G43" s="120">
        <v>4.5</v>
      </c>
    </row>
    <row r="44" spans="2:7" x14ac:dyDescent="0.25">
      <c r="B44" s="119">
        <v>-1</v>
      </c>
      <c r="C44" s="26">
        <v>-1</v>
      </c>
      <c r="D44" s="26">
        <v>1</v>
      </c>
      <c r="E44" s="26">
        <v>1</v>
      </c>
      <c r="F44" s="26">
        <v>-1</v>
      </c>
      <c r="G44" s="120">
        <v>4.9000000000000004</v>
      </c>
    </row>
    <row r="45" spans="2:7" x14ac:dyDescent="0.25">
      <c r="B45" s="119">
        <v>-1</v>
      </c>
      <c r="C45" s="26">
        <v>-1</v>
      </c>
      <c r="D45" s="26">
        <v>1</v>
      </c>
      <c r="E45" s="26">
        <v>1</v>
      </c>
      <c r="F45" s="26">
        <v>-1</v>
      </c>
      <c r="G45" s="120">
        <v>5.0999999999999996</v>
      </c>
    </row>
    <row r="46" spans="2:7" x14ac:dyDescent="0.25">
      <c r="B46" s="119">
        <v>-1</v>
      </c>
      <c r="C46" s="26">
        <v>-1</v>
      </c>
      <c r="D46" s="26">
        <v>1</v>
      </c>
      <c r="E46" s="26">
        <v>1</v>
      </c>
      <c r="F46" s="26">
        <v>-1</v>
      </c>
      <c r="G46" s="120">
        <v>5.3</v>
      </c>
    </row>
    <row r="47" spans="2:7" x14ac:dyDescent="0.25">
      <c r="B47" s="119">
        <v>-1</v>
      </c>
      <c r="C47" s="26">
        <v>-1</v>
      </c>
      <c r="D47" s="26">
        <v>1</v>
      </c>
      <c r="E47" s="26">
        <v>1</v>
      </c>
      <c r="F47" s="26">
        <v>-1</v>
      </c>
      <c r="G47" s="120">
        <v>4.4000000000000004</v>
      </c>
    </row>
    <row r="48" spans="2:7" x14ac:dyDescent="0.25">
      <c r="B48" s="119">
        <v>-1</v>
      </c>
      <c r="C48" s="26">
        <v>-1</v>
      </c>
      <c r="D48" s="26">
        <v>1</v>
      </c>
      <c r="E48" s="26">
        <v>1</v>
      </c>
      <c r="F48" s="26">
        <v>-1</v>
      </c>
      <c r="G48" s="120">
        <v>4.9000000000000004</v>
      </c>
    </row>
    <row r="49" spans="2:7" x14ac:dyDescent="0.25">
      <c r="B49" s="119">
        <v>-1</v>
      </c>
      <c r="C49" s="26">
        <v>-1</v>
      </c>
      <c r="D49" s="26">
        <v>1</v>
      </c>
      <c r="E49" s="26">
        <v>1</v>
      </c>
      <c r="F49" s="26">
        <v>-1</v>
      </c>
      <c r="G49" s="120">
        <v>4.9000000000000004</v>
      </c>
    </row>
    <row r="50" spans="2:7" x14ac:dyDescent="0.25">
      <c r="B50" s="119">
        <v>1</v>
      </c>
      <c r="C50" s="26">
        <v>-1</v>
      </c>
      <c r="D50" s="26">
        <v>1</v>
      </c>
      <c r="E50" s="26">
        <v>-1</v>
      </c>
      <c r="F50" s="26">
        <v>-1</v>
      </c>
      <c r="G50" s="120">
        <v>5.8</v>
      </c>
    </row>
    <row r="51" spans="2:7" x14ac:dyDescent="0.25">
      <c r="B51" s="119">
        <v>1</v>
      </c>
      <c r="C51" s="26">
        <v>-1</v>
      </c>
      <c r="D51" s="26">
        <v>1</v>
      </c>
      <c r="E51" s="26">
        <v>-1</v>
      </c>
      <c r="F51" s="26">
        <v>-1</v>
      </c>
      <c r="G51" s="120">
        <v>5.6</v>
      </c>
    </row>
    <row r="52" spans="2:7" x14ac:dyDescent="0.25">
      <c r="B52" s="119">
        <v>1</v>
      </c>
      <c r="C52" s="26">
        <v>-1</v>
      </c>
      <c r="D52" s="26">
        <v>1</v>
      </c>
      <c r="E52" s="26">
        <v>-1</v>
      </c>
      <c r="F52" s="26">
        <v>-1</v>
      </c>
      <c r="G52" s="120">
        <v>5.3</v>
      </c>
    </row>
    <row r="53" spans="2:7" x14ac:dyDescent="0.25">
      <c r="B53" s="119">
        <v>1</v>
      </c>
      <c r="C53" s="26">
        <v>-1</v>
      </c>
      <c r="D53" s="26">
        <v>1</v>
      </c>
      <c r="E53" s="26">
        <v>-1</v>
      </c>
      <c r="F53" s="26">
        <v>-1</v>
      </c>
      <c r="G53" s="120">
        <v>5.4</v>
      </c>
    </row>
    <row r="54" spans="2:7" x14ac:dyDescent="0.25">
      <c r="B54" s="119">
        <v>1</v>
      </c>
      <c r="C54" s="26">
        <v>-1</v>
      </c>
      <c r="D54" s="26">
        <v>1</v>
      </c>
      <c r="E54" s="26">
        <v>-1</v>
      </c>
      <c r="F54" s="26">
        <v>-1</v>
      </c>
      <c r="G54" s="120">
        <v>5.4</v>
      </c>
    </row>
    <row r="55" spans="2:7" x14ac:dyDescent="0.25">
      <c r="B55" s="119">
        <v>1</v>
      </c>
      <c r="C55" s="26">
        <v>-1</v>
      </c>
      <c r="D55" s="26">
        <v>1</v>
      </c>
      <c r="E55" s="26">
        <v>-1</v>
      </c>
      <c r="F55" s="26">
        <v>-1</v>
      </c>
      <c r="G55" s="120">
        <v>5.4</v>
      </c>
    </row>
    <row r="56" spans="2:7" x14ac:dyDescent="0.25">
      <c r="B56" s="119">
        <v>1</v>
      </c>
      <c r="C56" s="26">
        <v>-1</v>
      </c>
      <c r="D56" s="26">
        <v>1</v>
      </c>
      <c r="E56" s="26">
        <v>-1</v>
      </c>
      <c r="F56" s="26">
        <v>-1</v>
      </c>
      <c r="G56" s="120">
        <v>5.4</v>
      </c>
    </row>
    <row r="57" spans="2:7" x14ac:dyDescent="0.25">
      <c r="B57" s="119">
        <v>1</v>
      </c>
      <c r="C57" s="26">
        <v>-1</v>
      </c>
      <c r="D57" s="26">
        <v>1</v>
      </c>
      <c r="E57" s="26">
        <v>-1</v>
      </c>
      <c r="F57" s="26">
        <v>-1</v>
      </c>
      <c r="G57" s="120">
        <v>5.7</v>
      </c>
    </row>
    <row r="58" spans="2:7" x14ac:dyDescent="0.25">
      <c r="B58" s="119">
        <v>1</v>
      </c>
      <c r="C58" s="26">
        <v>-1</v>
      </c>
      <c r="D58" s="26">
        <v>1</v>
      </c>
      <c r="E58" s="26">
        <v>-1</v>
      </c>
      <c r="F58" s="26">
        <v>-1</v>
      </c>
      <c r="G58" s="120">
        <v>6.1</v>
      </c>
    </row>
    <row r="59" spans="2:7" x14ac:dyDescent="0.25">
      <c r="B59" s="119">
        <v>-1</v>
      </c>
      <c r="C59" s="26">
        <v>1</v>
      </c>
      <c r="D59" s="26">
        <v>1</v>
      </c>
      <c r="E59" s="26">
        <v>-1</v>
      </c>
      <c r="F59" s="26">
        <v>1</v>
      </c>
      <c r="G59" s="120">
        <v>7.1</v>
      </c>
    </row>
    <row r="60" spans="2:7" x14ac:dyDescent="0.25">
      <c r="B60" s="119">
        <v>-1</v>
      </c>
      <c r="C60" s="26">
        <v>1</v>
      </c>
      <c r="D60" s="26">
        <v>1</v>
      </c>
      <c r="E60" s="26">
        <v>-1</v>
      </c>
      <c r="F60" s="26">
        <v>1</v>
      </c>
      <c r="G60" s="120">
        <v>7.5</v>
      </c>
    </row>
    <row r="61" spans="2:7" x14ac:dyDescent="0.25">
      <c r="B61" s="119">
        <v>-1</v>
      </c>
      <c r="C61" s="26">
        <v>1</v>
      </c>
      <c r="D61" s="26">
        <v>1</v>
      </c>
      <c r="E61" s="26">
        <v>-1</v>
      </c>
      <c r="F61" s="26">
        <v>1</v>
      </c>
      <c r="G61" s="120">
        <v>7.1</v>
      </c>
    </row>
    <row r="62" spans="2:7" x14ac:dyDescent="0.25">
      <c r="B62" s="119">
        <v>-1</v>
      </c>
      <c r="C62" s="26">
        <v>1</v>
      </c>
      <c r="D62" s="26">
        <v>1</v>
      </c>
      <c r="E62" s="26">
        <v>-1</v>
      </c>
      <c r="F62" s="26">
        <v>1</v>
      </c>
      <c r="G62" s="120">
        <v>6.8</v>
      </c>
    </row>
    <row r="63" spans="2:7" x14ac:dyDescent="0.25">
      <c r="B63" s="119">
        <v>-1</v>
      </c>
      <c r="C63" s="26">
        <v>1</v>
      </c>
      <c r="D63" s="26">
        <v>1</v>
      </c>
      <c r="E63" s="26">
        <v>-1</v>
      </c>
      <c r="F63" s="26">
        <v>1</v>
      </c>
      <c r="G63" s="120">
        <v>7.4</v>
      </c>
    </row>
    <row r="64" spans="2:7" x14ac:dyDescent="0.25">
      <c r="B64" s="119">
        <v>-1</v>
      </c>
      <c r="C64" s="26">
        <v>1</v>
      </c>
      <c r="D64" s="26">
        <v>1</v>
      </c>
      <c r="E64" s="26">
        <v>-1</v>
      </c>
      <c r="F64" s="26">
        <v>1</v>
      </c>
      <c r="G64" s="120">
        <v>6.2</v>
      </c>
    </row>
    <row r="65" spans="2:9" x14ac:dyDescent="0.25">
      <c r="B65" s="119">
        <v>-1</v>
      </c>
      <c r="C65" s="26">
        <v>1</v>
      </c>
      <c r="D65" s="26">
        <v>1</v>
      </c>
      <c r="E65" s="26">
        <v>-1</v>
      </c>
      <c r="F65" s="26">
        <v>1</v>
      </c>
      <c r="G65" s="120">
        <v>6.9</v>
      </c>
    </row>
    <row r="66" spans="2:9" x14ac:dyDescent="0.25">
      <c r="B66" s="119">
        <v>-1</v>
      </c>
      <c r="C66" s="26">
        <v>1</v>
      </c>
      <c r="D66" s="26">
        <v>1</v>
      </c>
      <c r="E66" s="26">
        <v>-1</v>
      </c>
      <c r="F66" s="26">
        <v>1</v>
      </c>
      <c r="G66" s="120">
        <v>7</v>
      </c>
    </row>
    <row r="67" spans="2:9" x14ac:dyDescent="0.25">
      <c r="B67" s="119">
        <v>-1</v>
      </c>
      <c r="C67" s="26">
        <v>1</v>
      </c>
      <c r="D67" s="26">
        <v>1</v>
      </c>
      <c r="E67" s="26">
        <v>-1</v>
      </c>
      <c r="F67" s="26">
        <v>1</v>
      </c>
      <c r="G67" s="120">
        <v>6.8</v>
      </c>
    </row>
    <row r="68" spans="2:9" x14ac:dyDescent="0.25">
      <c r="B68" s="119">
        <v>1</v>
      </c>
      <c r="C68" s="26">
        <v>1</v>
      </c>
      <c r="D68" s="26">
        <v>1</v>
      </c>
      <c r="E68" s="26">
        <v>1</v>
      </c>
      <c r="F68" s="26">
        <v>1</v>
      </c>
      <c r="G68" s="120">
        <v>9.5</v>
      </c>
    </row>
    <row r="69" spans="2:9" x14ac:dyDescent="0.25">
      <c r="B69" s="119">
        <v>1</v>
      </c>
      <c r="C69" s="26">
        <v>1</v>
      </c>
      <c r="D69" s="26">
        <v>1</v>
      </c>
      <c r="E69" s="26">
        <v>1</v>
      </c>
      <c r="F69" s="26">
        <v>1</v>
      </c>
      <c r="G69" s="120">
        <v>8.1</v>
      </c>
    </row>
    <row r="70" spans="2:9" x14ac:dyDescent="0.25">
      <c r="B70" s="119">
        <v>1</v>
      </c>
      <c r="C70" s="26">
        <v>1</v>
      </c>
      <c r="D70" s="26">
        <v>1</v>
      </c>
      <c r="E70" s="26">
        <v>1</v>
      </c>
      <c r="F70" s="26">
        <v>1</v>
      </c>
      <c r="G70" s="120">
        <v>8.3000000000000007</v>
      </c>
    </row>
    <row r="71" spans="2:9" x14ac:dyDescent="0.25">
      <c r="B71" s="119">
        <v>1</v>
      </c>
      <c r="C71" s="26">
        <v>1</v>
      </c>
      <c r="D71" s="26">
        <v>1</v>
      </c>
      <c r="E71" s="26">
        <v>1</v>
      </c>
      <c r="F71" s="26">
        <v>1</v>
      </c>
      <c r="G71" s="120">
        <v>7.9</v>
      </c>
    </row>
    <row r="72" spans="2:9" x14ac:dyDescent="0.25">
      <c r="B72" s="119">
        <v>1</v>
      </c>
      <c r="C72" s="26">
        <v>1</v>
      </c>
      <c r="D72" s="26">
        <v>1</v>
      </c>
      <c r="E72" s="26">
        <v>1</v>
      </c>
      <c r="F72" s="26">
        <v>1</v>
      </c>
      <c r="G72" s="120">
        <v>8.4</v>
      </c>
    </row>
    <row r="73" spans="2:9" x14ac:dyDescent="0.25">
      <c r="B73" s="119">
        <v>1</v>
      </c>
      <c r="C73" s="26">
        <v>1</v>
      </c>
      <c r="D73" s="26">
        <v>1</v>
      </c>
      <c r="E73" s="26">
        <v>1</v>
      </c>
      <c r="F73" s="26">
        <v>1</v>
      </c>
      <c r="G73" s="120">
        <v>8.1999999999999993</v>
      </c>
    </row>
    <row r="74" spans="2:9" x14ac:dyDescent="0.25">
      <c r="B74" s="119">
        <v>1</v>
      </c>
      <c r="C74" s="26">
        <v>1</v>
      </c>
      <c r="D74" s="26">
        <v>1</v>
      </c>
      <c r="E74" s="26">
        <v>1</v>
      </c>
      <c r="F74" s="26">
        <v>1</v>
      </c>
      <c r="G74" s="120">
        <v>7.8</v>
      </c>
    </row>
    <row r="75" spans="2:9" x14ac:dyDescent="0.25">
      <c r="B75" s="119">
        <v>1</v>
      </c>
      <c r="C75" s="26">
        <v>1</v>
      </c>
      <c r="D75" s="26">
        <v>1</v>
      </c>
      <c r="E75" s="26">
        <v>1</v>
      </c>
      <c r="F75" s="26">
        <v>1</v>
      </c>
      <c r="G75" s="120">
        <v>8.5</v>
      </c>
    </row>
    <row r="76" spans="2:9" ht="15.75" thickBot="1" x14ac:dyDescent="0.3">
      <c r="B76" s="121">
        <v>1</v>
      </c>
      <c r="C76" s="122">
        <v>1</v>
      </c>
      <c r="D76" s="122">
        <v>1</v>
      </c>
      <c r="E76" s="122">
        <v>1</v>
      </c>
      <c r="F76" s="122">
        <v>1</v>
      </c>
      <c r="G76" s="123">
        <v>9.1999999999999993</v>
      </c>
    </row>
    <row r="77" spans="2:9" x14ac:dyDescent="0.25">
      <c r="B77" s="97">
        <v>0</v>
      </c>
      <c r="C77" s="98">
        <v>0</v>
      </c>
      <c r="D77" s="98">
        <v>0</v>
      </c>
      <c r="E77" s="98">
        <v>0</v>
      </c>
      <c r="F77" s="98">
        <v>0</v>
      </c>
      <c r="G77" s="99">
        <v>5.8</v>
      </c>
      <c r="H77">
        <f>DEVSQ(G77:G85)</f>
        <v>3.5555555555555715E-2</v>
      </c>
      <c r="I77" s="96">
        <v>8</v>
      </c>
    </row>
    <row r="78" spans="2:9" x14ac:dyDescent="0.25">
      <c r="B78" s="100">
        <v>0</v>
      </c>
      <c r="C78" s="96">
        <v>0</v>
      </c>
      <c r="D78" s="96">
        <v>0</v>
      </c>
      <c r="E78" s="96">
        <v>0</v>
      </c>
      <c r="F78" s="96">
        <v>0</v>
      </c>
      <c r="G78" s="101">
        <v>5.9</v>
      </c>
    </row>
    <row r="79" spans="2:9" x14ac:dyDescent="0.25">
      <c r="B79" s="100">
        <v>0</v>
      </c>
      <c r="C79" s="96">
        <v>0</v>
      </c>
      <c r="D79" s="96">
        <v>0</v>
      </c>
      <c r="E79" s="96">
        <v>0</v>
      </c>
      <c r="F79" s="96">
        <v>0</v>
      </c>
      <c r="G79" s="101">
        <v>5.8</v>
      </c>
    </row>
    <row r="80" spans="2:9" x14ac:dyDescent="0.25">
      <c r="B80" s="100">
        <v>0</v>
      </c>
      <c r="C80" s="96">
        <v>0</v>
      </c>
      <c r="D80" s="96">
        <v>0</v>
      </c>
      <c r="E80" s="96">
        <v>0</v>
      </c>
      <c r="F80" s="96">
        <v>0</v>
      </c>
      <c r="G80" s="101">
        <v>5.8</v>
      </c>
    </row>
    <row r="81" spans="2:9" x14ac:dyDescent="0.25">
      <c r="B81" s="100">
        <v>0</v>
      </c>
      <c r="C81" s="96">
        <v>0</v>
      </c>
      <c r="D81" s="96">
        <v>0</v>
      </c>
      <c r="E81" s="96">
        <v>0</v>
      </c>
      <c r="F81" s="96">
        <v>0</v>
      </c>
      <c r="G81" s="101">
        <v>5.9</v>
      </c>
    </row>
    <row r="82" spans="2:9" x14ac:dyDescent="0.25">
      <c r="B82" s="100">
        <v>0</v>
      </c>
      <c r="C82" s="96">
        <v>0</v>
      </c>
      <c r="D82" s="96">
        <v>0</v>
      </c>
      <c r="E82" s="96">
        <v>0</v>
      </c>
      <c r="F82" s="96">
        <v>0</v>
      </c>
      <c r="G82" s="101">
        <v>5.7</v>
      </c>
    </row>
    <row r="83" spans="2:9" x14ac:dyDescent="0.25">
      <c r="B83" s="100">
        <v>0</v>
      </c>
      <c r="C83" s="96">
        <v>0</v>
      </c>
      <c r="D83" s="96">
        <v>0</v>
      </c>
      <c r="E83" s="96">
        <v>0</v>
      </c>
      <c r="F83" s="96">
        <v>0</v>
      </c>
      <c r="G83" s="101">
        <v>5.9</v>
      </c>
    </row>
    <row r="84" spans="2:9" x14ac:dyDescent="0.25">
      <c r="B84" s="100">
        <v>0</v>
      </c>
      <c r="C84" s="96">
        <v>0</v>
      </c>
      <c r="D84" s="96">
        <v>0</v>
      </c>
      <c r="E84" s="96">
        <v>0</v>
      </c>
      <c r="F84" s="96">
        <v>0</v>
      </c>
      <c r="G84" s="101">
        <v>5.8</v>
      </c>
    </row>
    <row r="85" spans="2:9" ht="15.75" thickBot="1" x14ac:dyDescent="0.3">
      <c r="B85" s="102">
        <v>0</v>
      </c>
      <c r="C85" s="103">
        <v>0</v>
      </c>
      <c r="D85" s="103">
        <v>0</v>
      </c>
      <c r="E85" s="103">
        <v>0</v>
      </c>
      <c r="F85" s="103">
        <v>0</v>
      </c>
      <c r="G85" s="104">
        <v>5.8</v>
      </c>
    </row>
    <row r="86" spans="2:9" x14ac:dyDescent="0.25">
      <c r="H86">
        <f>SUM(H5:H85)</f>
        <v>9.1666666666666643</v>
      </c>
      <c r="I86">
        <f>SUM(I5:I85)</f>
        <v>72</v>
      </c>
    </row>
  </sheetData>
  <mergeCells count="3">
    <mergeCell ref="A1:H1"/>
    <mergeCell ref="A2:H3"/>
    <mergeCell ref="L19:T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
  <sheetViews>
    <sheetView zoomScale="85" zoomScaleNormal="85" workbookViewId="0">
      <selection activeCell="P4" sqref="P4:V11"/>
    </sheetView>
  </sheetViews>
  <sheetFormatPr defaultRowHeight="15" x14ac:dyDescent="0.25"/>
  <sheetData>
    <row r="1" spans="1:22" x14ac:dyDescent="0.25">
      <c r="A1" s="166" t="s">
        <v>26</v>
      </c>
      <c r="B1" s="166"/>
      <c r="C1" s="166"/>
      <c r="D1" s="166"/>
      <c r="E1" s="166"/>
      <c r="F1" s="166"/>
      <c r="G1" s="166"/>
      <c r="H1" s="166"/>
      <c r="I1" s="166"/>
    </row>
    <row r="3" spans="1:22" ht="15.75" thickBot="1" x14ac:dyDescent="0.3"/>
    <row r="4" spans="1:22" x14ac:dyDescent="0.25">
      <c r="P4" s="237" t="s">
        <v>186</v>
      </c>
      <c r="Q4" s="238"/>
      <c r="R4" s="238"/>
      <c r="S4" s="238"/>
      <c r="T4" s="238"/>
      <c r="U4" s="238"/>
      <c r="V4" s="239"/>
    </row>
    <row r="5" spans="1:22" x14ac:dyDescent="0.25">
      <c r="P5" s="240"/>
      <c r="Q5" s="241"/>
      <c r="R5" s="241"/>
      <c r="S5" s="241"/>
      <c r="T5" s="241"/>
      <c r="U5" s="241"/>
      <c r="V5" s="242"/>
    </row>
    <row r="6" spans="1:22" x14ac:dyDescent="0.25">
      <c r="P6" s="240"/>
      <c r="Q6" s="241"/>
      <c r="R6" s="241"/>
      <c r="S6" s="241"/>
      <c r="T6" s="241"/>
      <c r="U6" s="241"/>
      <c r="V6" s="242"/>
    </row>
    <row r="7" spans="1:22" x14ac:dyDescent="0.25">
      <c r="P7" s="240"/>
      <c r="Q7" s="241"/>
      <c r="R7" s="241"/>
      <c r="S7" s="241"/>
      <c r="T7" s="241"/>
      <c r="U7" s="241"/>
      <c r="V7" s="242"/>
    </row>
    <row r="8" spans="1:22" x14ac:dyDescent="0.25">
      <c r="P8" s="240"/>
      <c r="Q8" s="241"/>
      <c r="R8" s="241"/>
      <c r="S8" s="241"/>
      <c r="T8" s="241"/>
      <c r="U8" s="241"/>
      <c r="V8" s="242"/>
    </row>
    <row r="9" spans="1:22" x14ac:dyDescent="0.25">
      <c r="P9" s="240"/>
      <c r="Q9" s="241"/>
      <c r="R9" s="241"/>
      <c r="S9" s="241"/>
      <c r="T9" s="241"/>
      <c r="U9" s="241"/>
      <c r="V9" s="242"/>
    </row>
    <row r="10" spans="1:22" x14ac:dyDescent="0.25">
      <c r="P10" s="240"/>
      <c r="Q10" s="241"/>
      <c r="R10" s="241"/>
      <c r="S10" s="241"/>
      <c r="T10" s="241"/>
      <c r="U10" s="241"/>
      <c r="V10" s="242"/>
    </row>
    <row r="11" spans="1:22" ht="15.75" thickBot="1" x14ac:dyDescent="0.3">
      <c r="P11" s="243"/>
      <c r="Q11" s="244"/>
      <c r="R11" s="244"/>
      <c r="S11" s="244"/>
      <c r="T11" s="244"/>
      <c r="U11" s="244"/>
      <c r="V11" s="245"/>
    </row>
  </sheetData>
  <mergeCells count="2">
    <mergeCell ref="A1:I1"/>
    <mergeCell ref="P4:V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zoomScale="109" workbookViewId="0">
      <selection activeCell="B6" sqref="B6:B9"/>
    </sheetView>
  </sheetViews>
  <sheetFormatPr defaultRowHeight="15" x14ac:dyDescent="0.25"/>
  <cols>
    <col min="3" max="3" width="11.85546875" bestFit="1" customWidth="1"/>
  </cols>
  <sheetData>
    <row r="1" spans="1:22" x14ac:dyDescent="0.25">
      <c r="A1" s="166" t="s">
        <v>27</v>
      </c>
      <c r="B1" s="166"/>
      <c r="C1" s="166"/>
      <c r="D1" s="166"/>
      <c r="E1" s="166"/>
      <c r="F1" s="166"/>
      <c r="G1" s="166"/>
      <c r="H1" s="166"/>
      <c r="I1" s="166"/>
      <c r="J1" s="166"/>
      <c r="K1" s="166"/>
      <c r="L1" s="166"/>
      <c r="M1" s="166"/>
      <c r="N1" s="166"/>
      <c r="O1" s="166"/>
      <c r="P1" s="166"/>
    </row>
    <row r="2" spans="1:22" x14ac:dyDescent="0.25">
      <c r="A2" s="166" t="s">
        <v>28</v>
      </c>
      <c r="B2" s="166"/>
      <c r="C2" s="166"/>
      <c r="D2" s="166"/>
      <c r="E2" s="166"/>
      <c r="F2" s="166"/>
      <c r="G2" s="166"/>
      <c r="H2" s="166"/>
      <c r="I2" s="166"/>
      <c r="J2" s="166"/>
      <c r="K2" s="166"/>
      <c r="L2" s="166"/>
      <c r="M2" s="166"/>
      <c r="N2" s="166"/>
      <c r="O2" s="166"/>
      <c r="P2" s="166"/>
      <c r="Q2" s="166"/>
      <c r="R2" s="166"/>
      <c r="S2" s="166"/>
      <c r="T2" s="166"/>
      <c r="U2" s="166"/>
      <c r="V2" s="166"/>
    </row>
    <row r="3" spans="1:22" ht="18.75" x14ac:dyDescent="0.3">
      <c r="C3" s="247" t="s">
        <v>163</v>
      </c>
      <c r="D3" s="247"/>
      <c r="E3" s="247"/>
      <c r="F3" s="247"/>
    </row>
    <row r="4" spans="1:22" ht="15.75" thickBot="1" x14ac:dyDescent="0.3"/>
    <row r="5" spans="1:22" x14ac:dyDescent="0.25">
      <c r="A5" s="30"/>
      <c r="B5" s="30" t="s">
        <v>88</v>
      </c>
      <c r="C5" s="30" t="s">
        <v>82</v>
      </c>
      <c r="D5" s="30" t="s">
        <v>89</v>
      </c>
      <c r="E5" s="30" t="s">
        <v>76</v>
      </c>
      <c r="F5" s="30" t="s">
        <v>90</v>
      </c>
      <c r="G5" s="30" t="s">
        <v>91</v>
      </c>
      <c r="H5" s="30" t="s">
        <v>92</v>
      </c>
      <c r="I5" s="30" t="s">
        <v>93</v>
      </c>
    </row>
    <row r="6" spans="1:22" x14ac:dyDescent="0.25">
      <c r="A6" s="27" t="s">
        <v>86</v>
      </c>
      <c r="B6" s="27">
        <v>5.8388888888888895</v>
      </c>
      <c r="C6" s="27">
        <v>4.4912830732259428E-2</v>
      </c>
      <c r="D6" s="27">
        <v>130.00491827594837</v>
      </c>
      <c r="E6" s="27">
        <v>2.878007379809399E-81</v>
      </c>
      <c r="F6" s="27">
        <v>5.7492175290944321</v>
      </c>
      <c r="G6" s="27">
        <v>5.9285602486833469</v>
      </c>
      <c r="H6" s="27">
        <v>5.7492175290944321</v>
      </c>
      <c r="I6" s="27">
        <v>5.9285602486833469</v>
      </c>
    </row>
    <row r="7" spans="1:22" x14ac:dyDescent="0.25">
      <c r="A7" s="27" t="s">
        <v>12</v>
      </c>
      <c r="B7" s="27">
        <v>0.50277777777777743</v>
      </c>
      <c r="C7" s="27">
        <v>4.4912830732259407E-2</v>
      </c>
      <c r="D7" s="27">
        <v>11.194524361535038</v>
      </c>
      <c r="E7" s="27">
        <v>6.7010978648356048E-17</v>
      </c>
      <c r="F7" s="27">
        <v>0.41310641798332037</v>
      </c>
      <c r="G7" s="27">
        <v>0.5924491375722345</v>
      </c>
      <c r="H7" s="27">
        <v>0.41310641798332037</v>
      </c>
      <c r="I7" s="27">
        <v>0.5924491375722345</v>
      </c>
    </row>
    <row r="8" spans="1:22" x14ac:dyDescent="0.25">
      <c r="A8" s="27" t="s">
        <v>13</v>
      </c>
      <c r="B8" s="27">
        <v>1.1555555555555557</v>
      </c>
      <c r="C8" s="27">
        <v>4.4912830732259414E-2</v>
      </c>
      <c r="D8" s="27">
        <v>25.728851571262865</v>
      </c>
      <c r="E8" s="27">
        <v>4.0332592386398621E-36</v>
      </c>
      <c r="F8" s="27">
        <v>1.0658841957610985</v>
      </c>
      <c r="G8" s="27">
        <v>1.2452269153500128</v>
      </c>
      <c r="H8" s="27">
        <v>1.0658841957610985</v>
      </c>
      <c r="I8" s="27">
        <v>1.2452269153500128</v>
      </c>
    </row>
    <row r="9" spans="1:22" x14ac:dyDescent="0.25">
      <c r="A9" s="27" t="s">
        <v>14</v>
      </c>
      <c r="B9" s="27">
        <v>0.61111111111111116</v>
      </c>
      <c r="C9" s="27">
        <v>4.4912830732259414E-2</v>
      </c>
      <c r="D9" s="27">
        <v>13.606604196340937</v>
      </c>
      <c r="E9" s="27">
        <v>7.9841057021721249E-21</v>
      </c>
      <c r="F9" s="27">
        <v>0.5214397513166541</v>
      </c>
      <c r="G9" s="27">
        <v>0.70078247090556822</v>
      </c>
      <c r="H9" s="27">
        <v>0.5214397513166541</v>
      </c>
      <c r="I9" s="27">
        <v>0.70078247090556822</v>
      </c>
    </row>
    <row r="10" spans="1:22" x14ac:dyDescent="0.25">
      <c r="A10" s="27" t="s">
        <v>48</v>
      </c>
      <c r="B10" s="27">
        <v>0.11388888888888882</v>
      </c>
      <c r="C10" s="27">
        <v>4.4912830732259441E-2</v>
      </c>
      <c r="D10" s="27">
        <v>2.5357762365908076</v>
      </c>
      <c r="E10" s="27">
        <v>1.3595328742906258E-2</v>
      </c>
      <c r="F10" s="27">
        <v>2.42175290944317E-2</v>
      </c>
      <c r="G10" s="27">
        <v>0.20356024868334593</v>
      </c>
      <c r="H10" s="27">
        <v>2.42175290944317E-2</v>
      </c>
      <c r="I10" s="27">
        <v>0.20356024868334593</v>
      </c>
    </row>
    <row r="11" spans="1:22" ht="15.75" thickBot="1" x14ac:dyDescent="0.3">
      <c r="A11" s="29" t="s">
        <v>50</v>
      </c>
      <c r="B11" s="29">
        <v>9.9999999999999853E-2</v>
      </c>
      <c r="C11" s="29">
        <v>4.4912830732259407E-2</v>
      </c>
      <c r="D11" s="29">
        <v>2.2265352321285139</v>
      </c>
      <c r="E11" s="29">
        <v>2.9396435561459745E-2</v>
      </c>
      <c r="F11" s="29">
        <v>1.0328640205542805E-2</v>
      </c>
      <c r="G11" s="29">
        <v>0.1896713597944569</v>
      </c>
      <c r="H11" s="29">
        <v>1.0328640205542805E-2</v>
      </c>
      <c r="I11" s="29">
        <v>0.1896713597944569</v>
      </c>
    </row>
    <row r="13" spans="1:22" x14ac:dyDescent="0.25">
      <c r="A13" s="17"/>
      <c r="B13" s="136" t="s">
        <v>153</v>
      </c>
      <c r="C13" s="17">
        <f>(B7-1)/C7</f>
        <v>-11.070827959750135</v>
      </c>
      <c r="F13" s="17"/>
      <c r="G13" s="136" t="s">
        <v>157</v>
      </c>
      <c r="H13" s="17">
        <f>(B8-1)/C8</f>
        <v>3.4634992499776955</v>
      </c>
      <c r="J13" s="17"/>
      <c r="K13" s="136" t="s">
        <v>158</v>
      </c>
      <c r="L13" s="17">
        <f>(B9-1)/C9</f>
        <v>-8.658748124944232</v>
      </c>
    </row>
    <row r="14" spans="1:22" ht="18.75" x14ac:dyDescent="0.35">
      <c r="A14" s="17"/>
      <c r="B14" s="17" t="s">
        <v>159</v>
      </c>
      <c r="C14" s="17">
        <f>_xlfn.T.INV(0.975,66)</f>
        <v>1.996564418952312</v>
      </c>
      <c r="F14" s="17"/>
      <c r="G14" s="17" t="s">
        <v>159</v>
      </c>
      <c r="H14" s="17">
        <f>_xlfn.T.INV(0.975,66)</f>
        <v>1.996564418952312</v>
      </c>
      <c r="J14" s="17"/>
      <c r="K14" s="17" t="s">
        <v>159</v>
      </c>
      <c r="L14" s="17">
        <f>_xlfn.T.INV(0.975,66)</f>
        <v>1.996564418952312</v>
      </c>
    </row>
    <row r="15" spans="1:22" x14ac:dyDescent="0.25">
      <c r="A15" s="17"/>
      <c r="B15" s="136" t="s">
        <v>154</v>
      </c>
      <c r="C15" s="17">
        <f>2*MIN(_xlfn.T.DIST(C13,66,1),1-_xlfn.T.DIST(C13,66,1))</f>
        <v>1.0853359876320311E-16</v>
      </c>
      <c r="F15" s="17"/>
      <c r="G15" s="136" t="s">
        <v>154</v>
      </c>
      <c r="H15" s="17">
        <f>2*MIN(_xlfn.T.DIST(H13,66,1),1-_xlfn.T.DIST(H13,66,1))</f>
        <v>9.4109234882844284E-4</v>
      </c>
      <c r="J15" s="17"/>
      <c r="K15" s="136" t="s">
        <v>154</v>
      </c>
      <c r="L15" s="17">
        <f>2*MIN(_xlfn.T.DIST(L13,66,1),1-_xlfn.T.DIST(L13,66,1))</f>
        <v>1.7601573399636122E-12</v>
      </c>
    </row>
    <row r="16" spans="1:22" x14ac:dyDescent="0.25">
      <c r="A16" s="17"/>
      <c r="B16" s="136" t="s">
        <v>155</v>
      </c>
      <c r="C16" s="17">
        <f>C7*C14</f>
        <v>8.9671359794457048E-2</v>
      </c>
      <c r="F16" s="17"/>
      <c r="G16" s="136" t="s">
        <v>155</v>
      </c>
      <c r="H16" s="17">
        <f>C8*H14</f>
        <v>8.9671359794457062E-2</v>
      </c>
      <c r="J16" s="17"/>
      <c r="K16" s="136" t="s">
        <v>155</v>
      </c>
      <c r="L16" s="17">
        <f>C9*L14</f>
        <v>8.9671359794457062E-2</v>
      </c>
    </row>
    <row r="17" spans="1:12" x14ac:dyDescent="0.25">
      <c r="A17" s="246" t="s">
        <v>156</v>
      </c>
      <c r="B17" s="246"/>
      <c r="C17" s="17"/>
      <c r="F17" s="246" t="s">
        <v>156</v>
      </c>
      <c r="G17" s="246"/>
      <c r="H17" s="17"/>
      <c r="J17" s="246" t="s">
        <v>156</v>
      </c>
      <c r="K17" s="246"/>
      <c r="L17" s="17"/>
    </row>
    <row r="18" spans="1:12" x14ac:dyDescent="0.25">
      <c r="A18" s="17"/>
      <c r="B18" s="17">
        <f>B7-C16</f>
        <v>0.41310641798332037</v>
      </c>
      <c r="C18" s="17">
        <f>B7+C16</f>
        <v>0.5924491375722345</v>
      </c>
      <c r="F18" s="17"/>
      <c r="G18" s="17">
        <f>B8-H16</f>
        <v>1.0658841957610985</v>
      </c>
      <c r="H18" s="17">
        <f>B8+H16</f>
        <v>1.2452269153500128</v>
      </c>
      <c r="J18" s="17"/>
      <c r="K18" s="17">
        <f>B9-L16</f>
        <v>0.5214397513166541</v>
      </c>
      <c r="L18" s="17">
        <f>B9+L16</f>
        <v>0.70078247090556822</v>
      </c>
    </row>
    <row r="19" spans="1:12" ht="15.75" thickBot="1" x14ac:dyDescent="0.3"/>
    <row r="20" spans="1:12" x14ac:dyDescent="0.25">
      <c r="G20" s="5" t="s">
        <v>160</v>
      </c>
      <c r="H20" s="7"/>
      <c r="K20" s="5" t="s">
        <v>160</v>
      </c>
      <c r="L20" s="7"/>
    </row>
    <row r="21" spans="1:12" ht="15.75" thickBot="1" x14ac:dyDescent="0.3">
      <c r="G21" s="11" t="s">
        <v>161</v>
      </c>
      <c r="H21" s="13"/>
      <c r="K21" s="11" t="s">
        <v>162</v>
      </c>
      <c r="L21" s="13"/>
    </row>
    <row r="24" spans="1:12" ht="15.75" thickBot="1" x14ac:dyDescent="0.3"/>
    <row r="25" spans="1:12" x14ac:dyDescent="0.25">
      <c r="I25" s="79" t="s">
        <v>151</v>
      </c>
      <c r="J25" s="46"/>
    </row>
    <row r="26" spans="1:12" ht="15.75" thickBot="1" x14ac:dyDescent="0.3">
      <c r="I26" s="106" t="s">
        <v>150</v>
      </c>
      <c r="J26" s="48"/>
    </row>
  </sheetData>
  <mergeCells count="6">
    <mergeCell ref="A1:P1"/>
    <mergeCell ref="A17:B17"/>
    <mergeCell ref="F17:G17"/>
    <mergeCell ref="J17:K17"/>
    <mergeCell ref="A2:V2"/>
    <mergeCell ref="C3:F3"/>
  </mergeCells>
  <phoneticPr fontId="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1" sqref="M21"/>
    </sheetView>
  </sheetViews>
  <sheetFormatPr defaultRowHeight="15" x14ac:dyDescent="0.25"/>
  <cols>
    <col min="10" max="11" width="10.42578125" customWidth="1"/>
  </cols>
  <sheetData>
    <row r="1" spans="1:17" x14ac:dyDescent="0.25">
      <c r="A1" s="166" t="s">
        <v>29</v>
      </c>
      <c r="B1" s="166"/>
      <c r="C1" s="166"/>
      <c r="D1" s="166"/>
      <c r="E1" s="166"/>
      <c r="F1" s="166"/>
      <c r="G1" s="166"/>
      <c r="H1" s="166"/>
      <c r="I1" s="166"/>
      <c r="J1" s="166"/>
      <c r="K1" s="166"/>
      <c r="L1" s="166"/>
      <c r="M1" s="166"/>
      <c r="N1" s="166"/>
      <c r="O1" s="166"/>
      <c r="P1" s="166"/>
      <c r="Q1" s="166"/>
    </row>
    <row r="2" spans="1:17" ht="15.75" thickBot="1" x14ac:dyDescent="0.3"/>
    <row r="3" spans="1:17" x14ac:dyDescent="0.25">
      <c r="C3" s="5"/>
      <c r="D3" s="30" t="s">
        <v>88</v>
      </c>
      <c r="E3" s="30" t="s">
        <v>82</v>
      </c>
      <c r="F3" s="30" t="s">
        <v>89</v>
      </c>
      <c r="G3" s="30" t="s">
        <v>76</v>
      </c>
      <c r="H3" s="30" t="s">
        <v>90</v>
      </c>
      <c r="I3" s="30" t="s">
        <v>91</v>
      </c>
      <c r="J3" s="30" t="s">
        <v>92</v>
      </c>
      <c r="K3" s="127" t="s">
        <v>93</v>
      </c>
    </row>
    <row r="4" spans="1:17" x14ac:dyDescent="0.25">
      <c r="C4" s="84" t="s">
        <v>48</v>
      </c>
      <c r="D4" s="27">
        <v>0.11388888888888883</v>
      </c>
      <c r="E4" s="27">
        <v>4.4514918084825973E-2</v>
      </c>
      <c r="F4" s="27">
        <v>2.5584431868854929</v>
      </c>
      <c r="G4" s="73">
        <v>1.2891014151122966E-2</v>
      </c>
      <c r="H4" s="27">
        <v>2.4960116971308913E-2</v>
      </c>
      <c r="I4" s="27">
        <v>0.20281766080646874</v>
      </c>
      <c r="J4" s="27">
        <v>2.4960116971308913E-2</v>
      </c>
      <c r="K4" s="128">
        <v>0.20281766080646874</v>
      </c>
    </row>
    <row r="5" spans="1:17" x14ac:dyDescent="0.25">
      <c r="C5" s="125" t="s">
        <v>49</v>
      </c>
      <c r="D5" s="27">
        <v>4.7222222222222332E-2</v>
      </c>
      <c r="E5" s="27">
        <v>4.4514918084825952E-2</v>
      </c>
      <c r="F5" s="27">
        <v>1.0608179067574031</v>
      </c>
      <c r="G5" s="74">
        <v>0.29275960291121844</v>
      </c>
      <c r="H5" s="27">
        <v>-4.1706549695357545E-2</v>
      </c>
      <c r="I5" s="27">
        <v>0.1361509941398022</v>
      </c>
      <c r="J5" s="27">
        <v>-4.1706549695357545E-2</v>
      </c>
      <c r="K5" s="128">
        <v>0.1361509941398022</v>
      </c>
    </row>
    <row r="6" spans="1:17" x14ac:dyDescent="0.25">
      <c r="C6" s="84" t="s">
        <v>50</v>
      </c>
      <c r="D6" s="27">
        <v>0.10000000000000002</v>
      </c>
      <c r="E6" s="27">
        <v>4.4514918084825945E-2</v>
      </c>
      <c r="F6" s="27">
        <v>2.2464379201921432</v>
      </c>
      <c r="G6" s="73">
        <v>2.8133951410250688E-2</v>
      </c>
      <c r="H6" s="27">
        <v>1.1071228082420156E-2</v>
      </c>
      <c r="I6" s="27">
        <v>0.1889287719175799</v>
      </c>
      <c r="J6" s="27">
        <v>1.1071228082420156E-2</v>
      </c>
      <c r="K6" s="128">
        <v>0.1889287719175799</v>
      </c>
    </row>
    <row r="7" spans="1:17" ht="15.75" thickBot="1" x14ac:dyDescent="0.3">
      <c r="C7" s="126" t="s">
        <v>51</v>
      </c>
      <c r="D7" s="29">
        <v>6.3888888888888884E-2</v>
      </c>
      <c r="E7" s="29">
        <v>4.4514918084825945E-2</v>
      </c>
      <c r="F7" s="29">
        <v>1.4352242267894244</v>
      </c>
      <c r="G7" s="108">
        <v>0.15609246506295965</v>
      </c>
      <c r="H7" s="29">
        <v>-2.5039883028690979E-2</v>
      </c>
      <c r="I7" s="29">
        <v>0.15281766080646875</v>
      </c>
      <c r="J7" s="29">
        <v>-2.5039883028690979E-2</v>
      </c>
      <c r="K7" s="78">
        <v>0.15281766080646875</v>
      </c>
    </row>
    <row r="8" spans="1:17" ht="15.75" thickBot="1" x14ac:dyDescent="0.3"/>
    <row r="9" spans="1:17" x14ac:dyDescent="0.25">
      <c r="B9" s="143"/>
      <c r="C9" s="144" t="s">
        <v>168</v>
      </c>
      <c r="D9" s="6">
        <f>_xlfn.T.INV(0.975,66)</f>
        <v>1.996564418952312</v>
      </c>
      <c r="E9" s="145" t="s">
        <v>140</v>
      </c>
      <c r="F9" s="146" t="s">
        <v>169</v>
      </c>
      <c r="G9" s="6"/>
      <c r="H9" s="6"/>
      <c r="I9" s="6"/>
      <c r="J9" s="30" t="s">
        <v>92</v>
      </c>
      <c r="K9" s="30" t="s">
        <v>93</v>
      </c>
      <c r="L9" s="6"/>
      <c r="M9" s="7"/>
    </row>
    <row r="10" spans="1:17" x14ac:dyDescent="0.25">
      <c r="B10" s="8"/>
      <c r="C10" s="107" t="s">
        <v>164</v>
      </c>
      <c r="D10" s="9">
        <f>D4/E4</f>
        <v>2.5584431868854929</v>
      </c>
      <c r="E10" s="9" t="s">
        <v>170</v>
      </c>
      <c r="F10" s="9"/>
      <c r="G10" s="147" t="s">
        <v>171</v>
      </c>
      <c r="H10" s="37">
        <f>2*(1-_xlfn.T.DIST(D10,66,1))</f>
        <v>1.2816241430627207E-2</v>
      </c>
      <c r="I10" s="9"/>
      <c r="J10" s="27">
        <v>2.4960116971308913E-2</v>
      </c>
      <c r="K10" s="27">
        <v>0.20281766080646874</v>
      </c>
      <c r="L10" s="9" t="s">
        <v>175</v>
      </c>
      <c r="M10" s="10"/>
    </row>
    <row r="11" spans="1:17" x14ac:dyDescent="0.25">
      <c r="B11" s="8"/>
      <c r="C11" s="147" t="s">
        <v>165</v>
      </c>
      <c r="D11" s="9">
        <f>D5/E5</f>
        <v>1.0608179067574031</v>
      </c>
      <c r="E11" s="148" t="s">
        <v>129</v>
      </c>
      <c r="F11" s="148"/>
      <c r="G11" s="147" t="s">
        <v>172</v>
      </c>
      <c r="H11" s="37">
        <f t="shared" ref="H11:H13" si="0">2*(1-_xlfn.T.DIST(D11,66,1))</f>
        <v>0.29263926460103695</v>
      </c>
      <c r="I11" s="9"/>
      <c r="J11" s="27">
        <v>-4.1706549695357545E-2</v>
      </c>
      <c r="K11" s="27">
        <v>0.1361509941398022</v>
      </c>
      <c r="L11" s="148" t="s">
        <v>176</v>
      </c>
      <c r="M11" s="149"/>
    </row>
    <row r="12" spans="1:17" x14ac:dyDescent="0.25">
      <c r="B12" s="8"/>
      <c r="C12" s="147" t="s">
        <v>166</v>
      </c>
      <c r="D12" s="9">
        <f>D6/E6</f>
        <v>2.2464379201921432</v>
      </c>
      <c r="E12" s="9" t="s">
        <v>170</v>
      </c>
      <c r="F12" s="9"/>
      <c r="G12" s="147" t="s">
        <v>173</v>
      </c>
      <c r="H12" s="37">
        <f t="shared" si="0"/>
        <v>2.8027394597951671E-2</v>
      </c>
      <c r="I12" s="9"/>
      <c r="J12" s="27">
        <v>1.1071228082420156E-2</v>
      </c>
      <c r="K12" s="27">
        <v>0.1889287719175799</v>
      </c>
      <c r="L12" s="9" t="s">
        <v>175</v>
      </c>
      <c r="M12" s="10"/>
    </row>
    <row r="13" spans="1:17" ht="15.75" thickBot="1" x14ac:dyDescent="0.3">
      <c r="B13" s="11"/>
      <c r="C13" s="150" t="s">
        <v>167</v>
      </c>
      <c r="D13" s="12">
        <f>D7/E7</f>
        <v>1.4352242267894244</v>
      </c>
      <c r="E13" s="151" t="s">
        <v>129</v>
      </c>
      <c r="F13" s="151"/>
      <c r="G13" s="150" t="s">
        <v>174</v>
      </c>
      <c r="H13" s="40">
        <f t="shared" si="0"/>
        <v>0.15594543244484349</v>
      </c>
      <c r="I13" s="12"/>
      <c r="J13" s="29">
        <v>-2.5039883028690979E-2</v>
      </c>
      <c r="K13" s="29">
        <v>0.15281766080646875</v>
      </c>
      <c r="L13" s="151" t="s">
        <v>176</v>
      </c>
      <c r="M13" s="152"/>
    </row>
    <row r="15" spans="1:17" ht="15.75" thickBot="1" x14ac:dyDescent="0.3"/>
    <row r="16" spans="1:17" ht="15.75" thickBot="1" x14ac:dyDescent="0.3">
      <c r="C16" s="248" t="s">
        <v>177</v>
      </c>
      <c r="D16" s="249"/>
      <c r="E16" s="249"/>
      <c r="F16" s="249"/>
      <c r="G16" s="249"/>
      <c r="H16" s="249"/>
      <c r="I16" s="249"/>
      <c r="J16" s="250"/>
    </row>
  </sheetData>
  <mergeCells count="2">
    <mergeCell ref="A1:Q1"/>
    <mergeCell ref="C16:J16"/>
  </mergeCells>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6"/>
  <sheetViews>
    <sheetView zoomScale="82" workbookViewId="0">
      <selection activeCell="M4" sqref="M4"/>
    </sheetView>
  </sheetViews>
  <sheetFormatPr defaultRowHeight="15" x14ac:dyDescent="0.25"/>
  <sheetData>
    <row r="1" spans="1:14" x14ac:dyDescent="0.25">
      <c r="A1" s="166" t="s">
        <v>30</v>
      </c>
      <c r="B1" s="166"/>
      <c r="C1" s="166"/>
      <c r="D1" s="166"/>
      <c r="E1" s="166"/>
      <c r="F1" s="166"/>
      <c r="G1" s="166"/>
      <c r="H1" s="166"/>
      <c r="I1" s="166"/>
      <c r="J1" s="166"/>
      <c r="K1" s="166"/>
      <c r="L1" s="166"/>
      <c r="M1" s="166"/>
    </row>
    <row r="3" spans="1:14" ht="15.75" thickBot="1" x14ac:dyDescent="0.3"/>
    <row r="4" spans="1:14" x14ac:dyDescent="0.25">
      <c r="B4" s="21" t="s">
        <v>12</v>
      </c>
      <c r="C4" s="22" t="s">
        <v>13</v>
      </c>
      <c r="D4" s="22" t="s">
        <v>14</v>
      </c>
      <c r="E4" s="118" t="s">
        <v>69</v>
      </c>
      <c r="G4" s="75" t="s">
        <v>178</v>
      </c>
      <c r="H4" s="7"/>
      <c r="J4" s="75" t="s">
        <v>179</v>
      </c>
      <c r="K4" s="7"/>
      <c r="M4" s="75" t="s">
        <v>180</v>
      </c>
      <c r="N4" s="7"/>
    </row>
    <row r="5" spans="1:14" x14ac:dyDescent="0.25">
      <c r="B5" s="23">
        <v>-1</v>
      </c>
      <c r="C5" s="14">
        <v>-1</v>
      </c>
      <c r="D5" s="14">
        <v>-1</v>
      </c>
      <c r="E5" s="76">
        <v>3.9</v>
      </c>
      <c r="G5" s="8">
        <v>-1</v>
      </c>
      <c r="H5" s="10">
        <f>AVERAGE(E5:E13,E23:E31,E41:E49,E59:E67)</f>
        <v>5.3361111111111121</v>
      </c>
      <c r="J5" s="8">
        <v>-1</v>
      </c>
      <c r="K5" s="10">
        <f>AVERAGE(E5:E22,E41:E58)</f>
        <v>4.6833333333333336</v>
      </c>
      <c r="M5" s="8">
        <v>-1</v>
      </c>
      <c r="N5" s="10">
        <f>AVERAGE(E5:E40)</f>
        <v>5.2277777777777787</v>
      </c>
    </row>
    <row r="6" spans="1:14" x14ac:dyDescent="0.25">
      <c r="B6" s="23">
        <v>-1</v>
      </c>
      <c r="C6" s="14">
        <v>-1</v>
      </c>
      <c r="D6" s="14">
        <v>-1</v>
      </c>
      <c r="E6" s="76">
        <v>3.8</v>
      </c>
      <c r="G6" s="8">
        <v>1</v>
      </c>
      <c r="H6" s="10">
        <f>AVERAGE(E14:E22,E32:E40,E50:E58,E68:E76)</f>
        <v>6.3416666666666659</v>
      </c>
      <c r="J6" s="8">
        <v>1</v>
      </c>
      <c r="K6" s="10">
        <f>AVERAGE(E23:E40,E59:E76)</f>
        <v>6.9944444444444454</v>
      </c>
      <c r="M6" s="8">
        <v>1</v>
      </c>
      <c r="N6" s="10">
        <f>AVERAGE(E41:E76)</f>
        <v>6.45</v>
      </c>
    </row>
    <row r="7" spans="1:14" ht="15.75" thickBot="1" x14ac:dyDescent="0.3">
      <c r="B7" s="23">
        <v>-1</v>
      </c>
      <c r="C7" s="14">
        <v>-1</v>
      </c>
      <c r="D7" s="14">
        <v>-1</v>
      </c>
      <c r="E7" s="76">
        <v>3.5</v>
      </c>
      <c r="G7" s="11"/>
      <c r="H7" s="13">
        <f>H6-H5</f>
        <v>1.0055555555555538</v>
      </c>
      <c r="J7" s="11"/>
      <c r="K7" s="13">
        <f>K6-K5</f>
        <v>2.3111111111111118</v>
      </c>
      <c r="M7" s="11"/>
      <c r="N7" s="13">
        <f>N6-N5</f>
        <v>1.2222222222222214</v>
      </c>
    </row>
    <row r="8" spans="1:14" x14ac:dyDescent="0.25">
      <c r="B8" s="23">
        <v>-1</v>
      </c>
      <c r="C8" s="14">
        <v>-1</v>
      </c>
      <c r="D8" s="14">
        <v>-1</v>
      </c>
      <c r="E8" s="76">
        <v>3.9</v>
      </c>
    </row>
    <row r="9" spans="1:14" x14ac:dyDescent="0.25">
      <c r="B9" s="23">
        <v>-1</v>
      </c>
      <c r="C9" s="14">
        <v>-1</v>
      </c>
      <c r="D9" s="14">
        <v>-1</v>
      </c>
      <c r="E9" s="76">
        <v>3.2</v>
      </c>
    </row>
    <row r="10" spans="1:14" x14ac:dyDescent="0.25">
      <c r="B10" s="23">
        <v>-1</v>
      </c>
      <c r="C10" s="14">
        <v>-1</v>
      </c>
      <c r="D10" s="14">
        <v>-1</v>
      </c>
      <c r="E10" s="76">
        <v>3.8</v>
      </c>
    </row>
    <row r="11" spans="1:14" x14ac:dyDescent="0.25">
      <c r="B11" s="23">
        <v>-1</v>
      </c>
      <c r="C11" s="14">
        <v>-1</v>
      </c>
      <c r="D11" s="14">
        <v>-1</v>
      </c>
      <c r="E11" s="76">
        <v>3.6</v>
      </c>
    </row>
    <row r="12" spans="1:14" x14ac:dyDescent="0.25">
      <c r="B12" s="23">
        <v>-1</v>
      </c>
      <c r="C12" s="14">
        <v>-1</v>
      </c>
      <c r="D12" s="14">
        <v>-1</v>
      </c>
      <c r="E12" s="76">
        <v>4.2</v>
      </c>
    </row>
    <row r="13" spans="1:14" x14ac:dyDescent="0.25">
      <c r="B13" s="23">
        <v>-1</v>
      </c>
      <c r="C13" s="14">
        <v>-1</v>
      </c>
      <c r="D13" s="14">
        <v>-1</v>
      </c>
      <c r="E13" s="76">
        <v>4</v>
      </c>
    </row>
    <row r="14" spans="1:14" x14ac:dyDescent="0.25">
      <c r="B14" s="119">
        <v>1</v>
      </c>
      <c r="C14" s="26">
        <v>-1</v>
      </c>
      <c r="D14" s="26">
        <v>-1</v>
      </c>
      <c r="E14" s="120">
        <v>5.2</v>
      </c>
    </row>
    <row r="15" spans="1:14" x14ac:dyDescent="0.25">
      <c r="B15" s="119">
        <v>1</v>
      </c>
      <c r="C15" s="26">
        <v>-1</v>
      </c>
      <c r="D15" s="26">
        <v>-1</v>
      </c>
      <c r="E15" s="120">
        <v>4.3</v>
      </c>
    </row>
    <row r="16" spans="1:14" x14ac:dyDescent="0.25">
      <c r="B16" s="119">
        <v>1</v>
      </c>
      <c r="C16" s="26">
        <v>-1</v>
      </c>
      <c r="D16" s="26">
        <v>-1</v>
      </c>
      <c r="E16" s="120">
        <v>4.5</v>
      </c>
    </row>
    <row r="17" spans="2:25" x14ac:dyDescent="0.25">
      <c r="B17" s="119">
        <v>1</v>
      </c>
      <c r="C17" s="26">
        <v>-1</v>
      </c>
      <c r="D17" s="26">
        <v>-1</v>
      </c>
      <c r="E17" s="120">
        <v>4.7</v>
      </c>
    </row>
    <row r="18" spans="2:25" x14ac:dyDescent="0.25">
      <c r="B18" s="119">
        <v>1</v>
      </c>
      <c r="C18" s="26">
        <v>-1</v>
      </c>
      <c r="D18" s="26">
        <v>-1</v>
      </c>
      <c r="E18" s="120">
        <v>4.2</v>
      </c>
    </row>
    <row r="19" spans="2:25" x14ac:dyDescent="0.25">
      <c r="B19" s="119">
        <v>1</v>
      </c>
      <c r="C19" s="26">
        <v>-1</v>
      </c>
      <c r="D19" s="26">
        <v>-1</v>
      </c>
      <c r="E19" s="120">
        <v>4.8</v>
      </c>
    </row>
    <row r="20" spans="2:25" x14ac:dyDescent="0.25">
      <c r="B20" s="119">
        <v>1</v>
      </c>
      <c r="C20" s="26">
        <v>-1</v>
      </c>
      <c r="D20" s="26">
        <v>-1</v>
      </c>
      <c r="E20" s="120">
        <v>4.7</v>
      </c>
    </row>
    <row r="21" spans="2:25" x14ac:dyDescent="0.25">
      <c r="B21" s="119">
        <v>1</v>
      </c>
      <c r="C21" s="26">
        <v>-1</v>
      </c>
      <c r="D21" s="26">
        <v>-1</v>
      </c>
      <c r="E21" s="120">
        <v>3.8</v>
      </c>
    </row>
    <row r="22" spans="2:25" x14ac:dyDescent="0.25">
      <c r="B22" s="119">
        <v>1</v>
      </c>
      <c r="C22" s="26">
        <v>-1</v>
      </c>
      <c r="D22" s="26">
        <v>-1</v>
      </c>
      <c r="E22" s="120">
        <v>5</v>
      </c>
    </row>
    <row r="23" spans="2:25" x14ac:dyDescent="0.25">
      <c r="B23" s="119">
        <v>-1</v>
      </c>
      <c r="C23" s="26">
        <v>1</v>
      </c>
      <c r="D23" s="26">
        <v>-1</v>
      </c>
      <c r="E23" s="120">
        <v>5</v>
      </c>
    </row>
    <row r="24" spans="2:25" x14ac:dyDescent="0.25">
      <c r="B24" s="119">
        <v>-1</v>
      </c>
      <c r="C24" s="26">
        <v>1</v>
      </c>
      <c r="D24" s="26">
        <v>-1</v>
      </c>
      <c r="E24" s="120">
        <v>5.8</v>
      </c>
    </row>
    <row r="25" spans="2:25" x14ac:dyDescent="0.25">
      <c r="B25" s="119">
        <v>-1</v>
      </c>
      <c r="C25" s="26">
        <v>1</v>
      </c>
      <c r="D25" s="26">
        <v>-1</v>
      </c>
      <c r="E25" s="120">
        <v>5.9</v>
      </c>
    </row>
    <row r="26" spans="2:25" x14ac:dyDescent="0.25">
      <c r="B26" s="119">
        <v>-1</v>
      </c>
      <c r="C26" s="26">
        <v>1</v>
      </c>
      <c r="D26" s="26">
        <v>-1</v>
      </c>
      <c r="E26" s="120">
        <v>6.1</v>
      </c>
    </row>
    <row r="27" spans="2:25" ht="15.75" thickBot="1" x14ac:dyDescent="0.3">
      <c r="B27" s="119">
        <v>-1</v>
      </c>
      <c r="C27" s="26">
        <v>1</v>
      </c>
      <c r="D27" s="26">
        <v>-1</v>
      </c>
      <c r="E27" s="120">
        <v>5.8</v>
      </c>
    </row>
    <row r="28" spans="2:25" x14ac:dyDescent="0.25">
      <c r="B28" s="119">
        <v>-1</v>
      </c>
      <c r="C28" s="26">
        <v>1</v>
      </c>
      <c r="D28" s="26">
        <v>-1</v>
      </c>
      <c r="E28" s="120">
        <v>6.2</v>
      </c>
      <c r="H28" s="251" t="s">
        <v>187</v>
      </c>
      <c r="I28" s="252"/>
      <c r="J28" s="252"/>
      <c r="K28" s="252"/>
      <c r="L28" s="252"/>
      <c r="M28" s="252"/>
      <c r="N28" s="252"/>
      <c r="O28" s="252"/>
      <c r="P28" s="252"/>
      <c r="Q28" s="252"/>
      <c r="R28" s="252"/>
      <c r="S28" s="252"/>
      <c r="T28" s="252"/>
      <c r="U28" s="252"/>
      <c r="V28" s="252"/>
      <c r="W28" s="252"/>
      <c r="X28" s="252"/>
      <c r="Y28" s="253"/>
    </row>
    <row r="29" spans="2:25" ht="15.75" thickBot="1" x14ac:dyDescent="0.3">
      <c r="B29" s="119">
        <v>-1</v>
      </c>
      <c r="C29" s="26">
        <v>1</v>
      </c>
      <c r="D29" s="26">
        <v>-1</v>
      </c>
      <c r="E29" s="120">
        <v>6.3</v>
      </c>
      <c r="H29" s="254"/>
      <c r="I29" s="255"/>
      <c r="J29" s="255"/>
      <c r="K29" s="255"/>
      <c r="L29" s="255"/>
      <c r="M29" s="255"/>
      <c r="N29" s="255"/>
      <c r="O29" s="255"/>
      <c r="P29" s="255"/>
      <c r="Q29" s="255"/>
      <c r="R29" s="255"/>
      <c r="S29" s="255"/>
      <c r="T29" s="255"/>
      <c r="U29" s="255"/>
      <c r="V29" s="255"/>
      <c r="W29" s="255"/>
      <c r="X29" s="255"/>
      <c r="Y29" s="256"/>
    </row>
    <row r="30" spans="2:25" x14ac:dyDescent="0.25">
      <c r="B30" s="119">
        <v>-1</v>
      </c>
      <c r="C30" s="26">
        <v>1</v>
      </c>
      <c r="D30" s="26">
        <v>-1</v>
      </c>
      <c r="E30" s="120">
        <v>5.7</v>
      </c>
    </row>
    <row r="31" spans="2:25" x14ac:dyDescent="0.25">
      <c r="B31" s="119">
        <v>-1</v>
      </c>
      <c r="C31" s="26">
        <v>1</v>
      </c>
      <c r="D31" s="26">
        <v>-1</v>
      </c>
      <c r="E31" s="120">
        <v>5.2</v>
      </c>
    </row>
    <row r="32" spans="2:25" x14ac:dyDescent="0.25">
      <c r="B32" s="119">
        <v>1</v>
      </c>
      <c r="C32" s="26">
        <v>1</v>
      </c>
      <c r="D32" s="26">
        <v>-1</v>
      </c>
      <c r="E32" s="120">
        <v>7.1</v>
      </c>
    </row>
    <row r="33" spans="2:5" x14ac:dyDescent="0.25">
      <c r="B33" s="119">
        <v>1</v>
      </c>
      <c r="C33" s="26">
        <v>1</v>
      </c>
      <c r="D33" s="26">
        <v>-1</v>
      </c>
      <c r="E33" s="120">
        <v>6.6</v>
      </c>
    </row>
    <row r="34" spans="2:5" x14ac:dyDescent="0.25">
      <c r="B34" s="119">
        <v>1</v>
      </c>
      <c r="C34" s="26">
        <v>1</v>
      </c>
      <c r="D34" s="26">
        <v>-1</v>
      </c>
      <c r="E34" s="120">
        <v>6.8</v>
      </c>
    </row>
    <row r="35" spans="2:5" x14ac:dyDescent="0.25">
      <c r="B35" s="119">
        <v>1</v>
      </c>
      <c r="C35" s="26">
        <v>1</v>
      </c>
      <c r="D35" s="26">
        <v>-1</v>
      </c>
      <c r="E35" s="120">
        <v>6.9</v>
      </c>
    </row>
    <row r="36" spans="2:5" x14ac:dyDescent="0.25">
      <c r="B36" s="119">
        <v>1</v>
      </c>
      <c r="C36" s="26">
        <v>1</v>
      </c>
      <c r="D36" s="26">
        <v>-1</v>
      </c>
      <c r="E36" s="120">
        <v>6.9</v>
      </c>
    </row>
    <row r="37" spans="2:5" x14ac:dyDescent="0.25">
      <c r="B37" s="119">
        <v>1</v>
      </c>
      <c r="C37" s="26">
        <v>1</v>
      </c>
      <c r="D37" s="26">
        <v>-1</v>
      </c>
      <c r="E37" s="120">
        <v>6.8</v>
      </c>
    </row>
    <row r="38" spans="2:5" x14ac:dyDescent="0.25">
      <c r="B38" s="119">
        <v>1</v>
      </c>
      <c r="C38" s="26">
        <v>1</v>
      </c>
      <c r="D38" s="26">
        <v>-1</v>
      </c>
      <c r="E38" s="120">
        <v>7.1</v>
      </c>
    </row>
    <row r="39" spans="2:5" x14ac:dyDescent="0.25">
      <c r="B39" s="119">
        <v>1</v>
      </c>
      <c r="C39" s="26">
        <v>1</v>
      </c>
      <c r="D39" s="26">
        <v>-1</v>
      </c>
      <c r="E39" s="120">
        <v>6.4</v>
      </c>
    </row>
    <row r="40" spans="2:5" x14ac:dyDescent="0.25">
      <c r="B40" s="119">
        <v>1</v>
      </c>
      <c r="C40" s="26">
        <v>1</v>
      </c>
      <c r="D40" s="26">
        <v>-1</v>
      </c>
      <c r="E40" s="120">
        <v>6.5</v>
      </c>
    </row>
    <row r="41" spans="2:5" x14ac:dyDescent="0.25">
      <c r="B41" s="119">
        <v>-1</v>
      </c>
      <c r="C41" s="26">
        <v>-1</v>
      </c>
      <c r="D41" s="26">
        <v>1</v>
      </c>
      <c r="E41" s="120">
        <v>4.5999999999999996</v>
      </c>
    </row>
    <row r="42" spans="2:5" x14ac:dyDescent="0.25">
      <c r="B42" s="119">
        <v>-1</v>
      </c>
      <c r="C42" s="26">
        <v>-1</v>
      </c>
      <c r="D42" s="26">
        <v>1</v>
      </c>
      <c r="E42" s="120">
        <v>4.8</v>
      </c>
    </row>
    <row r="43" spans="2:5" x14ac:dyDescent="0.25">
      <c r="B43" s="119">
        <v>-1</v>
      </c>
      <c r="C43" s="26">
        <v>-1</v>
      </c>
      <c r="D43" s="26">
        <v>1</v>
      </c>
      <c r="E43" s="120">
        <v>4.5</v>
      </c>
    </row>
    <row r="44" spans="2:5" x14ac:dyDescent="0.25">
      <c r="B44" s="119">
        <v>-1</v>
      </c>
      <c r="C44" s="26">
        <v>-1</v>
      </c>
      <c r="D44" s="26">
        <v>1</v>
      </c>
      <c r="E44" s="120">
        <v>4.9000000000000004</v>
      </c>
    </row>
    <row r="45" spans="2:5" x14ac:dyDescent="0.25">
      <c r="B45" s="119">
        <v>-1</v>
      </c>
      <c r="C45" s="26">
        <v>-1</v>
      </c>
      <c r="D45" s="26">
        <v>1</v>
      </c>
      <c r="E45" s="120">
        <v>5.0999999999999996</v>
      </c>
    </row>
    <row r="46" spans="2:5" x14ac:dyDescent="0.25">
      <c r="B46" s="119">
        <v>-1</v>
      </c>
      <c r="C46" s="26">
        <v>-1</v>
      </c>
      <c r="D46" s="26">
        <v>1</v>
      </c>
      <c r="E46" s="120">
        <v>5.3</v>
      </c>
    </row>
    <row r="47" spans="2:5" x14ac:dyDescent="0.25">
      <c r="B47" s="119">
        <v>-1</v>
      </c>
      <c r="C47" s="26">
        <v>-1</v>
      </c>
      <c r="D47" s="26">
        <v>1</v>
      </c>
      <c r="E47" s="120">
        <v>4.4000000000000004</v>
      </c>
    </row>
    <row r="48" spans="2:5" x14ac:dyDescent="0.25">
      <c r="B48" s="119">
        <v>-1</v>
      </c>
      <c r="C48" s="26">
        <v>-1</v>
      </c>
      <c r="D48" s="26">
        <v>1</v>
      </c>
      <c r="E48" s="120">
        <v>4.9000000000000004</v>
      </c>
    </row>
    <row r="49" spans="2:5" x14ac:dyDescent="0.25">
      <c r="B49" s="119">
        <v>-1</v>
      </c>
      <c r="C49" s="26">
        <v>-1</v>
      </c>
      <c r="D49" s="26">
        <v>1</v>
      </c>
      <c r="E49" s="120">
        <v>4.9000000000000004</v>
      </c>
    </row>
    <row r="50" spans="2:5" x14ac:dyDescent="0.25">
      <c r="B50" s="119">
        <v>1</v>
      </c>
      <c r="C50" s="26">
        <v>-1</v>
      </c>
      <c r="D50" s="26">
        <v>1</v>
      </c>
      <c r="E50" s="120">
        <v>5.8</v>
      </c>
    </row>
    <row r="51" spans="2:5" x14ac:dyDescent="0.25">
      <c r="B51" s="119">
        <v>1</v>
      </c>
      <c r="C51" s="26">
        <v>-1</v>
      </c>
      <c r="D51" s="26">
        <v>1</v>
      </c>
      <c r="E51" s="120">
        <v>5.6</v>
      </c>
    </row>
    <row r="52" spans="2:5" x14ac:dyDescent="0.25">
      <c r="B52" s="119">
        <v>1</v>
      </c>
      <c r="C52" s="26">
        <v>-1</v>
      </c>
      <c r="D52" s="26">
        <v>1</v>
      </c>
      <c r="E52" s="120">
        <v>5.3</v>
      </c>
    </row>
    <row r="53" spans="2:5" x14ac:dyDescent="0.25">
      <c r="B53" s="119">
        <v>1</v>
      </c>
      <c r="C53" s="26">
        <v>-1</v>
      </c>
      <c r="D53" s="26">
        <v>1</v>
      </c>
      <c r="E53" s="120">
        <v>5.4</v>
      </c>
    </row>
    <row r="54" spans="2:5" x14ac:dyDescent="0.25">
      <c r="B54" s="119">
        <v>1</v>
      </c>
      <c r="C54" s="26">
        <v>-1</v>
      </c>
      <c r="D54" s="26">
        <v>1</v>
      </c>
      <c r="E54" s="120">
        <v>5.4</v>
      </c>
    </row>
    <row r="55" spans="2:5" x14ac:dyDescent="0.25">
      <c r="B55" s="119">
        <v>1</v>
      </c>
      <c r="C55" s="26">
        <v>-1</v>
      </c>
      <c r="D55" s="26">
        <v>1</v>
      </c>
      <c r="E55" s="120">
        <v>5.4</v>
      </c>
    </row>
    <row r="56" spans="2:5" x14ac:dyDescent="0.25">
      <c r="B56" s="119">
        <v>1</v>
      </c>
      <c r="C56" s="26">
        <v>-1</v>
      </c>
      <c r="D56" s="26">
        <v>1</v>
      </c>
      <c r="E56" s="120">
        <v>5.4</v>
      </c>
    </row>
    <row r="57" spans="2:5" x14ac:dyDescent="0.25">
      <c r="B57" s="119">
        <v>1</v>
      </c>
      <c r="C57" s="26">
        <v>-1</v>
      </c>
      <c r="D57" s="26">
        <v>1</v>
      </c>
      <c r="E57" s="120">
        <v>5.7</v>
      </c>
    </row>
    <row r="58" spans="2:5" x14ac:dyDescent="0.25">
      <c r="B58" s="119">
        <v>1</v>
      </c>
      <c r="C58" s="26">
        <v>-1</v>
      </c>
      <c r="D58" s="26">
        <v>1</v>
      </c>
      <c r="E58" s="120">
        <v>6.1</v>
      </c>
    </row>
    <row r="59" spans="2:5" x14ac:dyDescent="0.25">
      <c r="B59" s="119">
        <v>-1</v>
      </c>
      <c r="C59" s="26">
        <v>1</v>
      </c>
      <c r="D59" s="26">
        <v>1</v>
      </c>
      <c r="E59" s="120">
        <v>7.1</v>
      </c>
    </row>
    <row r="60" spans="2:5" x14ac:dyDescent="0.25">
      <c r="B60" s="119">
        <v>-1</v>
      </c>
      <c r="C60" s="26">
        <v>1</v>
      </c>
      <c r="D60" s="26">
        <v>1</v>
      </c>
      <c r="E60" s="120">
        <v>7.5</v>
      </c>
    </row>
    <row r="61" spans="2:5" x14ac:dyDescent="0.25">
      <c r="B61" s="119">
        <v>-1</v>
      </c>
      <c r="C61" s="26">
        <v>1</v>
      </c>
      <c r="D61" s="26">
        <v>1</v>
      </c>
      <c r="E61" s="120">
        <v>7.1</v>
      </c>
    </row>
    <row r="62" spans="2:5" x14ac:dyDescent="0.25">
      <c r="B62" s="119">
        <v>-1</v>
      </c>
      <c r="C62" s="26">
        <v>1</v>
      </c>
      <c r="D62" s="26">
        <v>1</v>
      </c>
      <c r="E62" s="120">
        <v>6.8</v>
      </c>
    </row>
    <row r="63" spans="2:5" x14ac:dyDescent="0.25">
      <c r="B63" s="119">
        <v>-1</v>
      </c>
      <c r="C63" s="26">
        <v>1</v>
      </c>
      <c r="D63" s="26">
        <v>1</v>
      </c>
      <c r="E63" s="120">
        <v>7.4</v>
      </c>
    </row>
    <row r="64" spans="2:5" x14ac:dyDescent="0.25">
      <c r="B64" s="119">
        <v>-1</v>
      </c>
      <c r="C64" s="26">
        <v>1</v>
      </c>
      <c r="D64" s="26">
        <v>1</v>
      </c>
      <c r="E64" s="120">
        <v>6.2</v>
      </c>
    </row>
    <row r="65" spans="2:5" x14ac:dyDescent="0.25">
      <c r="B65" s="119">
        <v>-1</v>
      </c>
      <c r="C65" s="26">
        <v>1</v>
      </c>
      <c r="D65" s="26">
        <v>1</v>
      </c>
      <c r="E65" s="120">
        <v>6.9</v>
      </c>
    </row>
    <row r="66" spans="2:5" x14ac:dyDescent="0.25">
      <c r="B66" s="119">
        <v>-1</v>
      </c>
      <c r="C66" s="26">
        <v>1</v>
      </c>
      <c r="D66" s="26">
        <v>1</v>
      </c>
      <c r="E66" s="120">
        <v>7</v>
      </c>
    </row>
    <row r="67" spans="2:5" x14ac:dyDescent="0.25">
      <c r="B67" s="119">
        <v>-1</v>
      </c>
      <c r="C67" s="26">
        <v>1</v>
      </c>
      <c r="D67" s="26">
        <v>1</v>
      </c>
      <c r="E67" s="120">
        <v>6.8</v>
      </c>
    </row>
    <row r="68" spans="2:5" x14ac:dyDescent="0.25">
      <c r="B68" s="119">
        <v>1</v>
      </c>
      <c r="C68" s="26">
        <v>1</v>
      </c>
      <c r="D68" s="26">
        <v>1</v>
      </c>
      <c r="E68" s="120">
        <v>9.5</v>
      </c>
    </row>
    <row r="69" spans="2:5" x14ac:dyDescent="0.25">
      <c r="B69" s="119">
        <v>1</v>
      </c>
      <c r="C69" s="26">
        <v>1</v>
      </c>
      <c r="D69" s="26">
        <v>1</v>
      </c>
      <c r="E69" s="120">
        <v>8.1</v>
      </c>
    </row>
    <row r="70" spans="2:5" x14ac:dyDescent="0.25">
      <c r="B70" s="119">
        <v>1</v>
      </c>
      <c r="C70" s="26">
        <v>1</v>
      </c>
      <c r="D70" s="26">
        <v>1</v>
      </c>
      <c r="E70" s="120">
        <v>8.3000000000000007</v>
      </c>
    </row>
    <row r="71" spans="2:5" x14ac:dyDescent="0.25">
      <c r="B71" s="119">
        <v>1</v>
      </c>
      <c r="C71" s="26">
        <v>1</v>
      </c>
      <c r="D71" s="26">
        <v>1</v>
      </c>
      <c r="E71" s="120">
        <v>7.9</v>
      </c>
    </row>
    <row r="72" spans="2:5" x14ac:dyDescent="0.25">
      <c r="B72" s="119">
        <v>1</v>
      </c>
      <c r="C72" s="26">
        <v>1</v>
      </c>
      <c r="D72" s="26">
        <v>1</v>
      </c>
      <c r="E72" s="120">
        <v>8.4</v>
      </c>
    </row>
    <row r="73" spans="2:5" x14ac:dyDescent="0.25">
      <c r="B73" s="119">
        <v>1</v>
      </c>
      <c r="C73" s="26">
        <v>1</v>
      </c>
      <c r="D73" s="26">
        <v>1</v>
      </c>
      <c r="E73" s="120">
        <v>8.1999999999999993</v>
      </c>
    </row>
    <row r="74" spans="2:5" x14ac:dyDescent="0.25">
      <c r="B74" s="119">
        <v>1</v>
      </c>
      <c r="C74" s="26">
        <v>1</v>
      </c>
      <c r="D74" s="26">
        <v>1</v>
      </c>
      <c r="E74" s="120">
        <v>7.8</v>
      </c>
    </row>
    <row r="75" spans="2:5" x14ac:dyDescent="0.25">
      <c r="B75" s="119">
        <v>1</v>
      </c>
      <c r="C75" s="26">
        <v>1</v>
      </c>
      <c r="D75" s="26">
        <v>1</v>
      </c>
      <c r="E75" s="120">
        <v>8.5</v>
      </c>
    </row>
    <row r="76" spans="2:5" ht="15.75" thickBot="1" x14ac:dyDescent="0.3">
      <c r="B76" s="121">
        <v>1</v>
      </c>
      <c r="C76" s="122">
        <v>1</v>
      </c>
      <c r="D76" s="122">
        <v>1</v>
      </c>
      <c r="E76" s="123">
        <v>9.1999999999999993</v>
      </c>
    </row>
  </sheetData>
  <mergeCells count="2">
    <mergeCell ref="A1:M1"/>
    <mergeCell ref="H28:Y2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topLeftCell="A7" zoomScale="96" workbookViewId="0">
      <selection activeCell="I10" sqref="I10"/>
    </sheetView>
  </sheetViews>
  <sheetFormatPr defaultRowHeight="15" x14ac:dyDescent="0.25"/>
  <sheetData>
    <row r="1" spans="1:14" x14ac:dyDescent="0.25">
      <c r="A1" s="166" t="s">
        <v>31</v>
      </c>
      <c r="B1" s="166"/>
      <c r="C1" s="166"/>
      <c r="D1" s="166"/>
      <c r="E1" s="166"/>
      <c r="F1" s="166"/>
      <c r="G1" s="166"/>
      <c r="H1" s="166"/>
      <c r="I1" s="166"/>
      <c r="J1" s="166"/>
    </row>
    <row r="3" spans="1:14" ht="15.75" thickBot="1" x14ac:dyDescent="0.3"/>
    <row r="4" spans="1:14" x14ac:dyDescent="0.25">
      <c r="B4" s="21" t="s">
        <v>12</v>
      </c>
      <c r="C4" s="22" t="s">
        <v>13</v>
      </c>
      <c r="D4" s="22" t="s">
        <v>14</v>
      </c>
      <c r="E4" s="118" t="s">
        <v>69</v>
      </c>
      <c r="L4" s="109" t="s">
        <v>12</v>
      </c>
      <c r="M4" s="109">
        <v>-1</v>
      </c>
      <c r="N4" s="109">
        <v>1</v>
      </c>
    </row>
    <row r="5" spans="1:14" x14ac:dyDescent="0.25">
      <c r="B5" s="23">
        <v>-1</v>
      </c>
      <c r="C5" s="14">
        <v>-1</v>
      </c>
      <c r="D5" s="14">
        <v>-1</v>
      </c>
      <c r="E5" s="76">
        <v>3.9</v>
      </c>
      <c r="K5" s="110" t="s">
        <v>13</v>
      </c>
      <c r="L5" s="110">
        <v>-1</v>
      </c>
      <c r="M5">
        <f>AVERAGE(E5:E13,E41:E49)</f>
        <v>4.2944444444444452</v>
      </c>
      <c r="N5">
        <f>AVERAGE(E14:E22,E50:E58)</f>
        <v>5.072222222222222</v>
      </c>
    </row>
    <row r="6" spans="1:14" x14ac:dyDescent="0.25">
      <c r="B6" s="23">
        <v>-1</v>
      </c>
      <c r="C6" s="14">
        <v>-1</v>
      </c>
      <c r="D6" s="14">
        <v>-1</v>
      </c>
      <c r="E6" s="76">
        <v>3.8</v>
      </c>
      <c r="K6" s="110"/>
      <c r="L6" s="110">
        <v>1</v>
      </c>
      <c r="M6">
        <f>AVERAGE(E23:E31,E59:E67)</f>
        <v>6.3777777777777782</v>
      </c>
      <c r="N6">
        <f>AVERAGE(E32:E40,E68:E76)</f>
        <v>7.6111111111111107</v>
      </c>
    </row>
    <row r="7" spans="1:14" x14ac:dyDescent="0.25">
      <c r="B7" s="23">
        <v>-1</v>
      </c>
      <c r="C7" s="14">
        <v>-1</v>
      </c>
      <c r="D7" s="14">
        <v>-1</v>
      </c>
      <c r="E7" s="76">
        <v>3.5</v>
      </c>
    </row>
    <row r="8" spans="1:14" x14ac:dyDescent="0.25">
      <c r="B8" s="23">
        <v>-1</v>
      </c>
      <c r="C8" s="14">
        <v>-1</v>
      </c>
      <c r="D8" s="14">
        <v>-1</v>
      </c>
      <c r="E8" s="76">
        <v>3.9</v>
      </c>
      <c r="L8" s="109" t="s">
        <v>12</v>
      </c>
      <c r="M8" s="109">
        <v>-1</v>
      </c>
      <c r="N8" s="109">
        <v>1</v>
      </c>
    </row>
    <row r="9" spans="1:14" x14ac:dyDescent="0.25">
      <c r="B9" s="23">
        <v>-1</v>
      </c>
      <c r="C9" s="14">
        <v>-1</v>
      </c>
      <c r="D9" s="14">
        <v>-1</v>
      </c>
      <c r="E9" s="76">
        <v>3.2</v>
      </c>
      <c r="K9" s="110" t="s">
        <v>14</v>
      </c>
      <c r="L9" s="110">
        <v>-1</v>
      </c>
      <c r="M9">
        <f>AVERAGE(E5:E13,E23:E31)</f>
        <v>4.7722222222222221</v>
      </c>
      <c r="N9">
        <f>AVERAGE(E14:E22,E32:E40)</f>
        <v>5.6833333333333336</v>
      </c>
    </row>
    <row r="10" spans="1:14" x14ac:dyDescent="0.25">
      <c r="B10" s="23">
        <v>-1</v>
      </c>
      <c r="C10" s="14">
        <v>-1</v>
      </c>
      <c r="D10" s="14">
        <v>-1</v>
      </c>
      <c r="E10" s="76">
        <v>3.8</v>
      </c>
      <c r="K10" s="110"/>
      <c r="L10" s="110">
        <v>1</v>
      </c>
      <c r="M10">
        <f>AVERAGE(E41:E49,E59:E67)</f>
        <v>5.9</v>
      </c>
      <c r="N10">
        <f>AVERAGE(E50:E58,E68:E76)</f>
        <v>7.0000000000000009</v>
      </c>
    </row>
    <row r="11" spans="1:14" x14ac:dyDescent="0.25">
      <c r="B11" s="23">
        <v>-1</v>
      </c>
      <c r="C11" s="14">
        <v>-1</v>
      </c>
      <c r="D11" s="14">
        <v>-1</v>
      </c>
      <c r="E11" s="76">
        <v>3.6</v>
      </c>
    </row>
    <row r="12" spans="1:14" x14ac:dyDescent="0.25">
      <c r="B12" s="23">
        <v>-1</v>
      </c>
      <c r="C12" s="14">
        <v>-1</v>
      </c>
      <c r="D12" s="14">
        <v>-1</v>
      </c>
      <c r="E12" s="76">
        <v>4.2</v>
      </c>
      <c r="L12" s="109" t="s">
        <v>13</v>
      </c>
      <c r="M12" s="109">
        <v>-1</v>
      </c>
      <c r="N12" s="109">
        <v>1</v>
      </c>
    </row>
    <row r="13" spans="1:14" x14ac:dyDescent="0.25">
      <c r="B13" s="23">
        <v>-1</v>
      </c>
      <c r="C13" s="14">
        <v>-1</v>
      </c>
      <c r="D13" s="14">
        <v>-1</v>
      </c>
      <c r="E13" s="76">
        <v>4</v>
      </c>
      <c r="K13" s="110" t="s">
        <v>14</v>
      </c>
      <c r="L13" s="110">
        <v>-1</v>
      </c>
      <c r="M13">
        <f>AVERAGE(E5:E22)</f>
        <v>4.1722222222222225</v>
      </c>
      <c r="N13">
        <f>AVERAGE(E23:E40)</f>
        <v>6.2833333333333341</v>
      </c>
    </row>
    <row r="14" spans="1:14" x14ac:dyDescent="0.25">
      <c r="B14" s="119">
        <v>1</v>
      </c>
      <c r="C14" s="26">
        <v>-1</v>
      </c>
      <c r="D14" s="26">
        <v>-1</v>
      </c>
      <c r="E14" s="120">
        <v>5.2</v>
      </c>
      <c r="K14" s="110"/>
      <c r="L14" s="110">
        <v>1</v>
      </c>
      <c r="M14">
        <f>AVERAGE(E41:E58)</f>
        <v>5.1944444444444455</v>
      </c>
      <c r="N14">
        <f>AVERAGE(E59:E76)</f>
        <v>7.7055555555555548</v>
      </c>
    </row>
    <row r="15" spans="1:14" x14ac:dyDescent="0.25">
      <c r="B15" s="119">
        <v>1</v>
      </c>
      <c r="C15" s="26">
        <v>-1</v>
      </c>
      <c r="D15" s="26">
        <v>-1</v>
      </c>
      <c r="E15" s="120">
        <v>4.3</v>
      </c>
    </row>
    <row r="16" spans="1:14" x14ac:dyDescent="0.25">
      <c r="B16" s="119">
        <v>1</v>
      </c>
      <c r="C16" s="26">
        <v>-1</v>
      </c>
      <c r="D16" s="26">
        <v>-1</v>
      </c>
      <c r="E16" s="120">
        <v>4.5</v>
      </c>
    </row>
    <row r="17" spans="2:5" x14ac:dyDescent="0.25">
      <c r="B17" s="119">
        <v>1</v>
      </c>
      <c r="C17" s="26">
        <v>-1</v>
      </c>
      <c r="D17" s="26">
        <v>-1</v>
      </c>
      <c r="E17" s="120">
        <v>4.7</v>
      </c>
    </row>
    <row r="18" spans="2:5" x14ac:dyDescent="0.25">
      <c r="B18" s="119">
        <v>1</v>
      </c>
      <c r="C18" s="26">
        <v>-1</v>
      </c>
      <c r="D18" s="26">
        <v>-1</v>
      </c>
      <c r="E18" s="120">
        <v>4.2</v>
      </c>
    </row>
    <row r="19" spans="2:5" x14ac:dyDescent="0.25">
      <c r="B19" s="119">
        <v>1</v>
      </c>
      <c r="C19" s="26">
        <v>-1</v>
      </c>
      <c r="D19" s="26">
        <v>-1</v>
      </c>
      <c r="E19" s="120">
        <v>4.8</v>
      </c>
    </row>
    <row r="20" spans="2:5" x14ac:dyDescent="0.25">
      <c r="B20" s="119">
        <v>1</v>
      </c>
      <c r="C20" s="26">
        <v>-1</v>
      </c>
      <c r="D20" s="26">
        <v>-1</v>
      </c>
      <c r="E20" s="120">
        <v>4.7</v>
      </c>
    </row>
    <row r="21" spans="2:5" x14ac:dyDescent="0.25">
      <c r="B21" s="119">
        <v>1</v>
      </c>
      <c r="C21" s="26">
        <v>-1</v>
      </c>
      <c r="D21" s="26">
        <v>-1</v>
      </c>
      <c r="E21" s="120">
        <v>3.8</v>
      </c>
    </row>
    <row r="22" spans="2:5" x14ac:dyDescent="0.25">
      <c r="B22" s="119">
        <v>1</v>
      </c>
      <c r="C22" s="26">
        <v>-1</v>
      </c>
      <c r="D22" s="26">
        <v>-1</v>
      </c>
      <c r="E22" s="120">
        <v>5</v>
      </c>
    </row>
    <row r="23" spans="2:5" x14ac:dyDescent="0.25">
      <c r="B23" s="119">
        <v>-1</v>
      </c>
      <c r="C23" s="26">
        <v>1</v>
      </c>
      <c r="D23" s="26">
        <v>-1</v>
      </c>
      <c r="E23" s="120">
        <v>5</v>
      </c>
    </row>
    <row r="24" spans="2:5" x14ac:dyDescent="0.25">
      <c r="B24" s="119">
        <v>-1</v>
      </c>
      <c r="C24" s="26">
        <v>1</v>
      </c>
      <c r="D24" s="26">
        <v>-1</v>
      </c>
      <c r="E24" s="120">
        <v>5.8</v>
      </c>
    </row>
    <row r="25" spans="2:5" x14ac:dyDescent="0.25">
      <c r="B25" s="119">
        <v>-1</v>
      </c>
      <c r="C25" s="26">
        <v>1</v>
      </c>
      <c r="D25" s="26">
        <v>-1</v>
      </c>
      <c r="E25" s="120">
        <v>5.9</v>
      </c>
    </row>
    <row r="26" spans="2:5" x14ac:dyDescent="0.25">
      <c r="B26" s="119">
        <v>-1</v>
      </c>
      <c r="C26" s="26">
        <v>1</v>
      </c>
      <c r="D26" s="26">
        <v>-1</v>
      </c>
      <c r="E26" s="120">
        <v>6.1</v>
      </c>
    </row>
    <row r="27" spans="2:5" x14ac:dyDescent="0.25">
      <c r="B27" s="119">
        <v>-1</v>
      </c>
      <c r="C27" s="26">
        <v>1</v>
      </c>
      <c r="D27" s="26">
        <v>-1</v>
      </c>
      <c r="E27" s="120">
        <v>5.8</v>
      </c>
    </row>
    <row r="28" spans="2:5" x14ac:dyDescent="0.25">
      <c r="B28" s="119">
        <v>-1</v>
      </c>
      <c r="C28" s="26">
        <v>1</v>
      </c>
      <c r="D28" s="26">
        <v>-1</v>
      </c>
      <c r="E28" s="120">
        <v>6.2</v>
      </c>
    </row>
    <row r="29" spans="2:5" x14ac:dyDescent="0.25">
      <c r="B29" s="119">
        <v>-1</v>
      </c>
      <c r="C29" s="26">
        <v>1</v>
      </c>
      <c r="D29" s="26">
        <v>-1</v>
      </c>
      <c r="E29" s="120">
        <v>6.3</v>
      </c>
    </row>
    <row r="30" spans="2:5" x14ac:dyDescent="0.25">
      <c r="B30" s="119">
        <v>-1</v>
      </c>
      <c r="C30" s="26">
        <v>1</v>
      </c>
      <c r="D30" s="26">
        <v>-1</v>
      </c>
      <c r="E30" s="120">
        <v>5.7</v>
      </c>
    </row>
    <row r="31" spans="2:5" x14ac:dyDescent="0.25">
      <c r="B31" s="119">
        <v>-1</v>
      </c>
      <c r="C31" s="26">
        <v>1</v>
      </c>
      <c r="D31" s="26">
        <v>-1</v>
      </c>
      <c r="E31" s="120">
        <v>5.2</v>
      </c>
    </row>
    <row r="32" spans="2:5" x14ac:dyDescent="0.25">
      <c r="B32" s="119">
        <v>1</v>
      </c>
      <c r="C32" s="26">
        <v>1</v>
      </c>
      <c r="D32" s="26">
        <v>-1</v>
      </c>
      <c r="E32" s="120">
        <v>7.1</v>
      </c>
    </row>
    <row r="33" spans="2:5" x14ac:dyDescent="0.25">
      <c r="B33" s="119">
        <v>1</v>
      </c>
      <c r="C33" s="26">
        <v>1</v>
      </c>
      <c r="D33" s="26">
        <v>-1</v>
      </c>
      <c r="E33" s="120">
        <v>6.6</v>
      </c>
    </row>
    <row r="34" spans="2:5" x14ac:dyDescent="0.25">
      <c r="B34" s="119">
        <v>1</v>
      </c>
      <c r="C34" s="26">
        <v>1</v>
      </c>
      <c r="D34" s="26">
        <v>-1</v>
      </c>
      <c r="E34" s="120">
        <v>6.8</v>
      </c>
    </row>
    <row r="35" spans="2:5" x14ac:dyDescent="0.25">
      <c r="B35" s="119">
        <v>1</v>
      </c>
      <c r="C35" s="26">
        <v>1</v>
      </c>
      <c r="D35" s="26">
        <v>-1</v>
      </c>
      <c r="E35" s="120">
        <v>6.9</v>
      </c>
    </row>
    <row r="36" spans="2:5" x14ac:dyDescent="0.25">
      <c r="B36" s="119">
        <v>1</v>
      </c>
      <c r="C36" s="26">
        <v>1</v>
      </c>
      <c r="D36" s="26">
        <v>-1</v>
      </c>
      <c r="E36" s="120">
        <v>6.9</v>
      </c>
    </row>
    <row r="37" spans="2:5" x14ac:dyDescent="0.25">
      <c r="B37" s="119">
        <v>1</v>
      </c>
      <c r="C37" s="26">
        <v>1</v>
      </c>
      <c r="D37" s="26">
        <v>-1</v>
      </c>
      <c r="E37" s="120">
        <v>6.8</v>
      </c>
    </row>
    <row r="38" spans="2:5" x14ac:dyDescent="0.25">
      <c r="B38" s="119">
        <v>1</v>
      </c>
      <c r="C38" s="26">
        <v>1</v>
      </c>
      <c r="D38" s="26">
        <v>-1</v>
      </c>
      <c r="E38" s="120">
        <v>7.1</v>
      </c>
    </row>
    <row r="39" spans="2:5" x14ac:dyDescent="0.25">
      <c r="B39" s="119">
        <v>1</v>
      </c>
      <c r="C39" s="26">
        <v>1</v>
      </c>
      <c r="D39" s="26">
        <v>-1</v>
      </c>
      <c r="E39" s="120">
        <v>6.4</v>
      </c>
    </row>
    <row r="40" spans="2:5" x14ac:dyDescent="0.25">
      <c r="B40" s="119">
        <v>1</v>
      </c>
      <c r="C40" s="26">
        <v>1</v>
      </c>
      <c r="D40" s="26">
        <v>-1</v>
      </c>
      <c r="E40" s="120">
        <v>6.5</v>
      </c>
    </row>
    <row r="41" spans="2:5" x14ac:dyDescent="0.25">
      <c r="B41" s="119">
        <v>-1</v>
      </c>
      <c r="C41" s="26">
        <v>-1</v>
      </c>
      <c r="D41" s="26">
        <v>1</v>
      </c>
      <c r="E41" s="120">
        <v>4.5999999999999996</v>
      </c>
    </row>
    <row r="42" spans="2:5" x14ac:dyDescent="0.25">
      <c r="B42" s="119">
        <v>-1</v>
      </c>
      <c r="C42" s="26">
        <v>-1</v>
      </c>
      <c r="D42" s="26">
        <v>1</v>
      </c>
      <c r="E42" s="120">
        <v>4.8</v>
      </c>
    </row>
    <row r="43" spans="2:5" x14ac:dyDescent="0.25">
      <c r="B43" s="119">
        <v>-1</v>
      </c>
      <c r="C43" s="26">
        <v>-1</v>
      </c>
      <c r="D43" s="26">
        <v>1</v>
      </c>
      <c r="E43" s="120">
        <v>4.5</v>
      </c>
    </row>
    <row r="44" spans="2:5" x14ac:dyDescent="0.25">
      <c r="B44" s="119">
        <v>-1</v>
      </c>
      <c r="C44" s="26">
        <v>-1</v>
      </c>
      <c r="D44" s="26">
        <v>1</v>
      </c>
      <c r="E44" s="120">
        <v>4.9000000000000004</v>
      </c>
    </row>
    <row r="45" spans="2:5" x14ac:dyDescent="0.25">
      <c r="B45" s="119">
        <v>-1</v>
      </c>
      <c r="C45" s="26">
        <v>-1</v>
      </c>
      <c r="D45" s="26">
        <v>1</v>
      </c>
      <c r="E45" s="120">
        <v>5.0999999999999996</v>
      </c>
    </row>
    <row r="46" spans="2:5" x14ac:dyDescent="0.25">
      <c r="B46" s="119">
        <v>-1</v>
      </c>
      <c r="C46" s="26">
        <v>-1</v>
      </c>
      <c r="D46" s="26">
        <v>1</v>
      </c>
      <c r="E46" s="120">
        <v>5.3</v>
      </c>
    </row>
    <row r="47" spans="2:5" x14ac:dyDescent="0.25">
      <c r="B47" s="119">
        <v>-1</v>
      </c>
      <c r="C47" s="26">
        <v>-1</v>
      </c>
      <c r="D47" s="26">
        <v>1</v>
      </c>
      <c r="E47" s="120">
        <v>4.4000000000000004</v>
      </c>
    </row>
    <row r="48" spans="2:5" x14ac:dyDescent="0.25">
      <c r="B48" s="119">
        <v>-1</v>
      </c>
      <c r="C48" s="26">
        <v>-1</v>
      </c>
      <c r="D48" s="26">
        <v>1</v>
      </c>
      <c r="E48" s="120">
        <v>4.9000000000000004</v>
      </c>
    </row>
    <row r="49" spans="2:5" x14ac:dyDescent="0.25">
      <c r="B49" s="119">
        <v>-1</v>
      </c>
      <c r="C49" s="26">
        <v>-1</v>
      </c>
      <c r="D49" s="26">
        <v>1</v>
      </c>
      <c r="E49" s="120">
        <v>4.9000000000000004</v>
      </c>
    </row>
    <row r="50" spans="2:5" x14ac:dyDescent="0.25">
      <c r="B50" s="119">
        <v>1</v>
      </c>
      <c r="C50" s="26">
        <v>-1</v>
      </c>
      <c r="D50" s="26">
        <v>1</v>
      </c>
      <c r="E50" s="120">
        <v>5.8</v>
      </c>
    </row>
    <row r="51" spans="2:5" x14ac:dyDescent="0.25">
      <c r="B51" s="119">
        <v>1</v>
      </c>
      <c r="C51" s="26">
        <v>-1</v>
      </c>
      <c r="D51" s="26">
        <v>1</v>
      </c>
      <c r="E51" s="120">
        <v>5.6</v>
      </c>
    </row>
    <row r="52" spans="2:5" x14ac:dyDescent="0.25">
      <c r="B52" s="119">
        <v>1</v>
      </c>
      <c r="C52" s="26">
        <v>-1</v>
      </c>
      <c r="D52" s="26">
        <v>1</v>
      </c>
      <c r="E52" s="120">
        <v>5.3</v>
      </c>
    </row>
    <row r="53" spans="2:5" x14ac:dyDescent="0.25">
      <c r="B53" s="119">
        <v>1</v>
      </c>
      <c r="C53" s="26">
        <v>-1</v>
      </c>
      <c r="D53" s="26">
        <v>1</v>
      </c>
      <c r="E53" s="120">
        <v>5.4</v>
      </c>
    </row>
    <row r="54" spans="2:5" x14ac:dyDescent="0.25">
      <c r="B54" s="119">
        <v>1</v>
      </c>
      <c r="C54" s="26">
        <v>-1</v>
      </c>
      <c r="D54" s="26">
        <v>1</v>
      </c>
      <c r="E54" s="120">
        <v>5.4</v>
      </c>
    </row>
    <row r="55" spans="2:5" x14ac:dyDescent="0.25">
      <c r="B55" s="119">
        <v>1</v>
      </c>
      <c r="C55" s="26">
        <v>-1</v>
      </c>
      <c r="D55" s="26">
        <v>1</v>
      </c>
      <c r="E55" s="120">
        <v>5.4</v>
      </c>
    </row>
    <row r="56" spans="2:5" x14ac:dyDescent="0.25">
      <c r="B56" s="119">
        <v>1</v>
      </c>
      <c r="C56" s="26">
        <v>-1</v>
      </c>
      <c r="D56" s="26">
        <v>1</v>
      </c>
      <c r="E56" s="120">
        <v>5.4</v>
      </c>
    </row>
    <row r="57" spans="2:5" x14ac:dyDescent="0.25">
      <c r="B57" s="119">
        <v>1</v>
      </c>
      <c r="C57" s="26">
        <v>-1</v>
      </c>
      <c r="D57" s="26">
        <v>1</v>
      </c>
      <c r="E57" s="120">
        <v>5.7</v>
      </c>
    </row>
    <row r="58" spans="2:5" x14ac:dyDescent="0.25">
      <c r="B58" s="119">
        <v>1</v>
      </c>
      <c r="C58" s="26">
        <v>-1</v>
      </c>
      <c r="D58" s="26">
        <v>1</v>
      </c>
      <c r="E58" s="120">
        <v>6.1</v>
      </c>
    </row>
    <row r="59" spans="2:5" x14ac:dyDescent="0.25">
      <c r="B59" s="119">
        <v>-1</v>
      </c>
      <c r="C59" s="26">
        <v>1</v>
      </c>
      <c r="D59" s="26">
        <v>1</v>
      </c>
      <c r="E59" s="120">
        <v>7.1</v>
      </c>
    </row>
    <row r="60" spans="2:5" x14ac:dyDescent="0.25">
      <c r="B60" s="119">
        <v>-1</v>
      </c>
      <c r="C60" s="26">
        <v>1</v>
      </c>
      <c r="D60" s="26">
        <v>1</v>
      </c>
      <c r="E60" s="120">
        <v>7.5</v>
      </c>
    </row>
    <row r="61" spans="2:5" x14ac:dyDescent="0.25">
      <c r="B61" s="119">
        <v>-1</v>
      </c>
      <c r="C61" s="26">
        <v>1</v>
      </c>
      <c r="D61" s="26">
        <v>1</v>
      </c>
      <c r="E61" s="120">
        <v>7.1</v>
      </c>
    </row>
    <row r="62" spans="2:5" x14ac:dyDescent="0.25">
      <c r="B62" s="119">
        <v>-1</v>
      </c>
      <c r="C62" s="26">
        <v>1</v>
      </c>
      <c r="D62" s="26">
        <v>1</v>
      </c>
      <c r="E62" s="120">
        <v>6.8</v>
      </c>
    </row>
    <row r="63" spans="2:5" x14ac:dyDescent="0.25">
      <c r="B63" s="119">
        <v>-1</v>
      </c>
      <c r="C63" s="26">
        <v>1</v>
      </c>
      <c r="D63" s="26">
        <v>1</v>
      </c>
      <c r="E63" s="120">
        <v>7.4</v>
      </c>
    </row>
    <row r="64" spans="2:5" x14ac:dyDescent="0.25">
      <c r="B64" s="119">
        <v>-1</v>
      </c>
      <c r="C64" s="26">
        <v>1</v>
      </c>
      <c r="D64" s="26">
        <v>1</v>
      </c>
      <c r="E64" s="120">
        <v>6.2</v>
      </c>
    </row>
    <row r="65" spans="2:5" x14ac:dyDescent="0.25">
      <c r="B65" s="119">
        <v>-1</v>
      </c>
      <c r="C65" s="26">
        <v>1</v>
      </c>
      <c r="D65" s="26">
        <v>1</v>
      </c>
      <c r="E65" s="120">
        <v>6.9</v>
      </c>
    </row>
    <row r="66" spans="2:5" x14ac:dyDescent="0.25">
      <c r="B66" s="119">
        <v>-1</v>
      </c>
      <c r="C66" s="26">
        <v>1</v>
      </c>
      <c r="D66" s="26">
        <v>1</v>
      </c>
      <c r="E66" s="120">
        <v>7</v>
      </c>
    </row>
    <row r="67" spans="2:5" x14ac:dyDescent="0.25">
      <c r="B67" s="119">
        <v>-1</v>
      </c>
      <c r="C67" s="26">
        <v>1</v>
      </c>
      <c r="D67" s="26">
        <v>1</v>
      </c>
      <c r="E67" s="120">
        <v>6.8</v>
      </c>
    </row>
    <row r="68" spans="2:5" x14ac:dyDescent="0.25">
      <c r="B68" s="119">
        <v>1</v>
      </c>
      <c r="C68" s="26">
        <v>1</v>
      </c>
      <c r="D68" s="26">
        <v>1</v>
      </c>
      <c r="E68" s="120">
        <v>9.5</v>
      </c>
    </row>
    <row r="69" spans="2:5" x14ac:dyDescent="0.25">
      <c r="B69" s="119">
        <v>1</v>
      </c>
      <c r="C69" s="26">
        <v>1</v>
      </c>
      <c r="D69" s="26">
        <v>1</v>
      </c>
      <c r="E69" s="120">
        <v>8.1</v>
      </c>
    </row>
    <row r="70" spans="2:5" x14ac:dyDescent="0.25">
      <c r="B70" s="119">
        <v>1</v>
      </c>
      <c r="C70" s="26">
        <v>1</v>
      </c>
      <c r="D70" s="26">
        <v>1</v>
      </c>
      <c r="E70" s="120">
        <v>8.3000000000000007</v>
      </c>
    </row>
    <row r="71" spans="2:5" x14ac:dyDescent="0.25">
      <c r="B71" s="119">
        <v>1</v>
      </c>
      <c r="C71" s="26">
        <v>1</v>
      </c>
      <c r="D71" s="26">
        <v>1</v>
      </c>
      <c r="E71" s="120">
        <v>7.9</v>
      </c>
    </row>
    <row r="72" spans="2:5" x14ac:dyDescent="0.25">
      <c r="B72" s="119">
        <v>1</v>
      </c>
      <c r="C72" s="26">
        <v>1</v>
      </c>
      <c r="D72" s="26">
        <v>1</v>
      </c>
      <c r="E72" s="120">
        <v>8.4</v>
      </c>
    </row>
    <row r="73" spans="2:5" x14ac:dyDescent="0.25">
      <c r="B73" s="119">
        <v>1</v>
      </c>
      <c r="C73" s="26">
        <v>1</v>
      </c>
      <c r="D73" s="26">
        <v>1</v>
      </c>
      <c r="E73" s="120">
        <v>8.1999999999999993</v>
      </c>
    </row>
    <row r="74" spans="2:5" x14ac:dyDescent="0.25">
      <c r="B74" s="119">
        <v>1</v>
      </c>
      <c r="C74" s="26">
        <v>1</v>
      </c>
      <c r="D74" s="26">
        <v>1</v>
      </c>
      <c r="E74" s="120">
        <v>7.8</v>
      </c>
    </row>
    <row r="75" spans="2:5" x14ac:dyDescent="0.25">
      <c r="B75" s="119">
        <v>1</v>
      </c>
      <c r="C75" s="26">
        <v>1</v>
      </c>
      <c r="D75" s="26">
        <v>1</v>
      </c>
      <c r="E75" s="120">
        <v>8.5</v>
      </c>
    </row>
    <row r="76" spans="2:5" ht="15.75" thickBot="1" x14ac:dyDescent="0.3">
      <c r="B76" s="121">
        <v>1</v>
      </c>
      <c r="C76" s="122">
        <v>1</v>
      </c>
      <c r="D76" s="122">
        <v>1</v>
      </c>
      <c r="E76" s="123">
        <v>9.1999999999999993</v>
      </c>
    </row>
  </sheetData>
  <mergeCells count="1">
    <mergeCell ref="A1:J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selection activeCell="J37" sqref="J37"/>
    </sheetView>
  </sheetViews>
  <sheetFormatPr defaultRowHeight="15" x14ac:dyDescent="0.25"/>
  <cols>
    <col min="3" max="3" width="9.28515625" bestFit="1" customWidth="1"/>
  </cols>
  <sheetData>
    <row r="1" spans="1:19" x14ac:dyDescent="0.25">
      <c r="A1" s="166" t="s">
        <v>32</v>
      </c>
      <c r="B1" s="166"/>
      <c r="C1" s="166"/>
      <c r="D1" s="166"/>
      <c r="E1" s="166"/>
      <c r="F1" s="166"/>
      <c r="G1" s="166"/>
      <c r="H1" s="166"/>
      <c r="I1" s="166"/>
      <c r="J1" s="166"/>
      <c r="K1" s="166"/>
      <c r="L1" s="166"/>
      <c r="M1" s="166"/>
      <c r="N1" s="166"/>
      <c r="O1" s="166"/>
      <c r="P1" s="166"/>
      <c r="Q1" s="166"/>
      <c r="R1" s="166"/>
      <c r="S1" s="166"/>
    </row>
    <row r="2" spans="1:19" ht="15.75" thickBot="1" x14ac:dyDescent="0.3">
      <c r="A2" s="166" t="s">
        <v>33</v>
      </c>
      <c r="B2" s="166"/>
      <c r="C2" s="166"/>
      <c r="D2" s="166"/>
      <c r="E2" s="166"/>
      <c r="F2" s="166"/>
      <c r="G2" s="166"/>
      <c r="H2" s="166"/>
      <c r="I2" s="166"/>
    </row>
    <row r="3" spans="1:19" x14ac:dyDescent="0.25">
      <c r="D3" s="33" t="s">
        <v>181</v>
      </c>
      <c r="E3" s="34"/>
      <c r="F3" s="34"/>
      <c r="G3" s="34"/>
      <c r="H3" s="34"/>
      <c r="I3" s="34"/>
      <c r="J3" s="34"/>
      <c r="K3" s="34"/>
      <c r="L3" s="34"/>
      <c r="M3" s="34"/>
      <c r="N3" s="34"/>
      <c r="O3" s="34"/>
      <c r="P3" s="34"/>
      <c r="Q3" s="35"/>
    </row>
    <row r="4" spans="1:19" ht="15.75" thickBot="1" x14ac:dyDescent="0.3">
      <c r="D4" s="39" t="s">
        <v>105</v>
      </c>
      <c r="E4" s="40"/>
      <c r="F4" s="40"/>
      <c r="G4" s="40"/>
      <c r="H4" s="40"/>
      <c r="I4" s="40"/>
      <c r="J4" s="40"/>
      <c r="K4" s="40"/>
      <c r="L4" s="40"/>
      <c r="M4" s="40"/>
      <c r="N4" s="40"/>
      <c r="O4" s="40"/>
      <c r="P4" s="40"/>
      <c r="Q4" s="42"/>
    </row>
    <row r="7" spans="1:19" x14ac:dyDescent="0.25">
      <c r="D7" s="17" t="s">
        <v>182</v>
      </c>
      <c r="E7" s="17" t="s">
        <v>13</v>
      </c>
      <c r="F7" s="17" t="s">
        <v>14</v>
      </c>
      <c r="G7" s="17" t="s">
        <v>183</v>
      </c>
    </row>
    <row r="8" spans="1:19" x14ac:dyDescent="0.25">
      <c r="D8" s="17">
        <v>1</v>
      </c>
      <c r="E8" s="17">
        <v>1</v>
      </c>
      <c r="F8" s="17">
        <v>-1</v>
      </c>
      <c r="G8" s="153">
        <f>5.84 + 0.5 *D8 + 1.16*E8 + 0.61*F8 + 0.11*1 + 0.1*(-1)</f>
        <v>6.9</v>
      </c>
    </row>
    <row r="10" spans="1:19" x14ac:dyDescent="0.25">
      <c r="D10" s="17" t="s">
        <v>9</v>
      </c>
      <c r="E10" s="17" t="s">
        <v>10</v>
      </c>
      <c r="F10" s="17" t="s">
        <v>11</v>
      </c>
      <c r="G10" s="17" t="s">
        <v>183</v>
      </c>
    </row>
    <row r="11" spans="1:19" x14ac:dyDescent="0.25">
      <c r="D11" s="17">
        <v>2</v>
      </c>
      <c r="E11" s="17">
        <v>1200</v>
      </c>
      <c r="F11" s="17">
        <v>400</v>
      </c>
      <c r="G11" s="153">
        <f>5.84 + 0.5 *(D11-1.5)/0.5 + 1.16*(E11-900)/300 + 0.61*(F11-600)/200 + 0.11*(D11-1.5)/0.5*(E11-900)/300 + 0.1*(D11-1.5)/0.5*(F11-600)/200</f>
        <v>6.9</v>
      </c>
    </row>
    <row r="12" spans="1:19" ht="15.75" thickBot="1" x14ac:dyDescent="0.3"/>
    <row r="13" spans="1:19" ht="18" x14ac:dyDescent="0.35">
      <c r="D13" s="18" t="s">
        <v>38</v>
      </c>
      <c r="E13" s="18" t="s">
        <v>39</v>
      </c>
      <c r="F13" s="18" t="s">
        <v>40</v>
      </c>
      <c r="G13" s="18" t="s">
        <v>41</v>
      </c>
      <c r="H13" s="18" t="s">
        <v>42</v>
      </c>
      <c r="I13" s="18" t="s">
        <v>43</v>
      </c>
      <c r="J13" s="18" t="s">
        <v>44</v>
      </c>
      <c r="K13" s="18" t="s">
        <v>45</v>
      </c>
      <c r="L13" s="18" t="s">
        <v>46</v>
      </c>
      <c r="M13" s="65" t="s">
        <v>47</v>
      </c>
    </row>
    <row r="14" spans="1:19" x14ac:dyDescent="0.25">
      <c r="D14" s="16">
        <v>7.1</v>
      </c>
      <c r="E14" s="16">
        <v>6.6</v>
      </c>
      <c r="F14" s="16">
        <v>6.8</v>
      </c>
      <c r="G14" s="16">
        <v>6.9</v>
      </c>
      <c r="H14" s="16">
        <v>6.9</v>
      </c>
      <c r="I14" s="16">
        <v>6.8</v>
      </c>
      <c r="J14" s="16">
        <v>7.1</v>
      </c>
      <c r="K14" s="16">
        <v>6.4</v>
      </c>
      <c r="L14" s="16">
        <v>6.5</v>
      </c>
      <c r="M14" s="111">
        <v>6.7888888888888879</v>
      </c>
    </row>
    <row r="16" spans="1:19" x14ac:dyDescent="0.25">
      <c r="D16" t="s">
        <v>184</v>
      </c>
    </row>
    <row r="17" spans="1:17" x14ac:dyDescent="0.25">
      <c r="D17" s="112" t="s">
        <v>9</v>
      </c>
      <c r="E17" s="113" t="s">
        <v>10</v>
      </c>
      <c r="F17" s="113" t="s">
        <v>11</v>
      </c>
      <c r="G17" s="114" t="s">
        <v>68</v>
      </c>
    </row>
    <row r="18" spans="1:17" x14ac:dyDescent="0.25">
      <c r="D18" s="115">
        <v>2</v>
      </c>
      <c r="E18" s="15">
        <v>1200</v>
      </c>
      <c r="F18" s="15">
        <v>400</v>
      </c>
      <c r="G18" s="116">
        <v>6.8</v>
      </c>
    </row>
    <row r="19" spans="1:17" ht="15.75" thickBot="1" x14ac:dyDescent="0.3"/>
    <row r="20" spans="1:17" ht="15.75" thickBot="1" x14ac:dyDescent="0.3">
      <c r="D20" s="257" t="s">
        <v>185</v>
      </c>
      <c r="E20" s="258"/>
      <c r="F20" s="258"/>
      <c r="G20" s="258"/>
      <c r="H20" s="258"/>
      <c r="I20" s="258"/>
      <c r="J20" s="258"/>
      <c r="K20" s="258"/>
      <c r="L20" s="258"/>
      <c r="M20" s="258"/>
      <c r="N20" s="258"/>
      <c r="O20" s="258"/>
      <c r="P20" s="258"/>
      <c r="Q20" s="259"/>
    </row>
    <row r="23" spans="1:17" x14ac:dyDescent="0.25">
      <c r="A23" s="2" t="s">
        <v>190</v>
      </c>
      <c r="B23" s="2"/>
      <c r="C23" s="25"/>
      <c r="D23" s="25"/>
      <c r="E23" s="25"/>
      <c r="F23" s="2"/>
      <c r="G23" s="2"/>
      <c r="H23" s="2"/>
      <c r="I23" s="2"/>
      <c r="J23" s="2"/>
    </row>
    <row r="24" spans="1:17" x14ac:dyDescent="0.25">
      <c r="A24" s="2" t="s">
        <v>86</v>
      </c>
      <c r="B24" s="27">
        <v>5.8388888888888895</v>
      </c>
      <c r="C24" s="25">
        <v>1</v>
      </c>
      <c r="D24" s="25"/>
      <c r="E24" s="25"/>
      <c r="F24" s="154"/>
      <c r="G24" s="155"/>
      <c r="H24" s="156"/>
      <c r="I24" s="154"/>
      <c r="J24" s="2"/>
    </row>
    <row r="25" spans="1:17" x14ac:dyDescent="0.25">
      <c r="A25" s="2" t="s">
        <v>12</v>
      </c>
      <c r="B25" s="27">
        <v>0.50277777777777743</v>
      </c>
      <c r="C25" s="158">
        <v>0.24399999999999999</v>
      </c>
      <c r="D25" s="25"/>
      <c r="E25" s="25"/>
      <c r="F25" s="157"/>
      <c r="G25" s="155"/>
      <c r="H25" s="156"/>
      <c r="I25" s="157"/>
      <c r="J25" s="2"/>
    </row>
    <row r="26" spans="1:17" x14ac:dyDescent="0.25">
      <c r="A26" s="2" t="s">
        <v>13</v>
      </c>
      <c r="B26" s="27">
        <v>1.1555555555555557</v>
      </c>
      <c r="C26" s="158">
        <v>0.15490000000000001</v>
      </c>
      <c r="D26" s="25"/>
      <c r="E26" s="25"/>
      <c r="F26" s="157"/>
      <c r="G26" s="155"/>
      <c r="H26" s="156"/>
      <c r="I26" s="157"/>
      <c r="J26" s="2"/>
    </row>
    <row r="27" spans="1:17" x14ac:dyDescent="0.25">
      <c r="A27" s="2" t="s">
        <v>14</v>
      </c>
      <c r="B27" s="27">
        <v>0.61111111111111116</v>
      </c>
      <c r="C27" s="41">
        <v>0.58799999999999997</v>
      </c>
    </row>
    <row r="36" spans="1:10" x14ac:dyDescent="0.25">
      <c r="A36" s="2" t="s">
        <v>191</v>
      </c>
      <c r="B36" s="2"/>
      <c r="C36" s="160">
        <f>SUMPRODUCT(B24:B27,C24:C27)</f>
        <v>6.4998955555555566</v>
      </c>
      <c r="D36" s="2"/>
      <c r="E36" s="2"/>
      <c r="F36" s="2"/>
      <c r="G36" s="155"/>
      <c r="H36" s="156"/>
      <c r="I36" s="154"/>
      <c r="J36" s="2"/>
    </row>
    <row r="37" spans="1:10" x14ac:dyDescent="0.25">
      <c r="A37" s="2"/>
      <c r="B37" s="2"/>
      <c r="C37" s="2"/>
      <c r="D37" s="2"/>
      <c r="E37" s="2"/>
      <c r="F37" s="2"/>
      <c r="G37" s="2"/>
      <c r="H37" s="2"/>
      <c r="I37" s="2"/>
      <c r="J37" s="2"/>
    </row>
    <row r="38" spans="1:10" x14ac:dyDescent="0.25">
      <c r="A38" s="2"/>
      <c r="B38" s="159" t="s">
        <v>188</v>
      </c>
      <c r="C38" s="159"/>
      <c r="D38" s="159"/>
      <c r="E38" s="159"/>
      <c r="F38" s="2"/>
      <c r="G38" s="2"/>
      <c r="H38" s="2"/>
      <c r="I38" s="2"/>
      <c r="J38" s="2"/>
    </row>
    <row r="39" spans="1:10" x14ac:dyDescent="0.25">
      <c r="A39" s="2"/>
      <c r="B39" s="159" t="s">
        <v>12</v>
      </c>
      <c r="C39" s="159">
        <f>C25</f>
        <v>0.24399999999999999</v>
      </c>
      <c r="D39" s="159"/>
      <c r="E39" s="159"/>
      <c r="F39" s="2"/>
      <c r="G39" s="2"/>
      <c r="H39" s="2"/>
      <c r="I39" s="2"/>
      <c r="J39" s="2"/>
    </row>
    <row r="40" spans="1:10" x14ac:dyDescent="0.25">
      <c r="A40" s="2"/>
      <c r="B40" s="159" t="s">
        <v>13</v>
      </c>
      <c r="C40" s="159">
        <f>C26</f>
        <v>0.15490000000000001</v>
      </c>
      <c r="D40" s="159"/>
      <c r="E40" s="159"/>
      <c r="F40" s="2"/>
      <c r="G40" s="2"/>
      <c r="H40" s="2"/>
      <c r="I40" s="2"/>
      <c r="J40" s="2"/>
    </row>
    <row r="41" spans="1:10" x14ac:dyDescent="0.25">
      <c r="B41" s="159" t="s">
        <v>14</v>
      </c>
      <c r="C41" s="17">
        <f>C27</f>
        <v>0.58799999999999997</v>
      </c>
      <c r="D41" s="17"/>
      <c r="E41" s="17"/>
      <c r="G41" s="2"/>
    </row>
  </sheetData>
  <mergeCells count="3">
    <mergeCell ref="A1:S1"/>
    <mergeCell ref="A2:I2"/>
    <mergeCell ref="D20:Q2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workbookViewId="0">
      <selection activeCell="H13" sqref="H13"/>
    </sheetView>
  </sheetViews>
  <sheetFormatPr defaultRowHeight="15" x14ac:dyDescent="0.25"/>
  <sheetData>
    <row r="1" spans="1:18" x14ac:dyDescent="0.25">
      <c r="A1" s="166" t="s">
        <v>34</v>
      </c>
      <c r="B1" s="166"/>
      <c r="C1" s="166"/>
      <c r="D1" s="166"/>
      <c r="E1" s="166"/>
      <c r="F1" s="166"/>
      <c r="G1" s="166"/>
    </row>
    <row r="2" spans="1:18" ht="15.75" thickBot="1" x14ac:dyDescent="0.3"/>
    <row r="3" spans="1:18" ht="15.75" thickBot="1" x14ac:dyDescent="0.3">
      <c r="A3" s="260" t="s">
        <v>189</v>
      </c>
      <c r="B3" s="261"/>
      <c r="C3" s="261"/>
      <c r="D3" s="261"/>
      <c r="E3" s="261"/>
      <c r="F3" s="261"/>
      <c r="G3" s="261"/>
      <c r="H3" s="261"/>
      <c r="I3" s="261"/>
      <c r="J3" s="261"/>
      <c r="K3" s="261"/>
      <c r="L3" s="261"/>
      <c r="M3" s="261"/>
      <c r="N3" s="261"/>
      <c r="O3" s="261"/>
      <c r="P3" s="261"/>
      <c r="Q3" s="261"/>
      <c r="R3" s="262"/>
    </row>
  </sheetData>
  <mergeCells count="2">
    <mergeCell ref="A1:G1"/>
    <mergeCell ref="A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zoomScale="94" workbookViewId="0">
      <selection activeCell="O16" sqref="O16"/>
    </sheetView>
  </sheetViews>
  <sheetFormatPr defaultRowHeight="15" x14ac:dyDescent="0.25"/>
  <cols>
    <col min="1" max="1" width="11.42578125" customWidth="1"/>
    <col min="3" max="3" width="12.85546875" customWidth="1"/>
    <col min="12" max="12" width="8.5703125" customWidth="1"/>
    <col min="13" max="13" width="9.28515625" bestFit="1" customWidth="1"/>
  </cols>
  <sheetData>
    <row r="1" spans="1:26" x14ac:dyDescent="0.25">
      <c r="A1" s="166" t="s">
        <v>15</v>
      </c>
      <c r="B1" s="166"/>
      <c r="C1" s="166"/>
      <c r="D1" s="166"/>
      <c r="E1" s="166"/>
      <c r="F1" s="166"/>
      <c r="G1" s="166"/>
      <c r="H1" s="166"/>
      <c r="I1" s="166"/>
      <c r="J1" s="166"/>
      <c r="K1" s="166"/>
      <c r="L1" s="166"/>
      <c r="M1" s="166"/>
      <c r="N1" s="166"/>
      <c r="O1" s="166"/>
      <c r="P1" s="166"/>
      <c r="Q1" s="166"/>
      <c r="R1" s="166"/>
      <c r="S1" s="166"/>
      <c r="T1" s="3"/>
      <c r="U1" s="3"/>
      <c r="V1" s="3"/>
      <c r="W1" s="3"/>
      <c r="X1" s="3"/>
      <c r="Y1" s="3"/>
      <c r="Z1" s="3"/>
    </row>
    <row r="3" spans="1:26" ht="15.75" thickBot="1" x14ac:dyDescent="0.3"/>
    <row r="4" spans="1:26" ht="18.75" x14ac:dyDescent="0.35">
      <c r="A4" s="59" t="s">
        <v>37</v>
      </c>
      <c r="B4" s="60" t="s">
        <v>36</v>
      </c>
      <c r="C4" s="60" t="s">
        <v>35</v>
      </c>
      <c r="D4" s="18" t="s">
        <v>38</v>
      </c>
      <c r="E4" s="18" t="s">
        <v>39</v>
      </c>
      <c r="F4" s="18" t="s">
        <v>40</v>
      </c>
      <c r="G4" s="18" t="s">
        <v>41</v>
      </c>
      <c r="H4" s="18" t="s">
        <v>42</v>
      </c>
      <c r="I4" s="18" t="s">
        <v>43</v>
      </c>
      <c r="J4" s="18" t="s">
        <v>44</v>
      </c>
      <c r="K4" s="18" t="s">
        <v>45</v>
      </c>
      <c r="L4" s="18" t="s">
        <v>46</v>
      </c>
      <c r="M4" s="65" t="s">
        <v>47</v>
      </c>
      <c r="O4" s="17"/>
      <c r="P4" s="17" t="s">
        <v>103</v>
      </c>
      <c r="Q4" s="17" t="s">
        <v>104</v>
      </c>
    </row>
    <row r="5" spans="1:26" x14ac:dyDescent="0.25">
      <c r="A5" s="61">
        <v>1</v>
      </c>
      <c r="B5" s="62">
        <v>600</v>
      </c>
      <c r="C5" s="62">
        <v>400</v>
      </c>
      <c r="D5" s="16">
        <v>3.9</v>
      </c>
      <c r="E5" s="16">
        <v>3.8</v>
      </c>
      <c r="F5" s="16">
        <v>3.5</v>
      </c>
      <c r="G5" s="16">
        <v>3.9</v>
      </c>
      <c r="H5" s="16">
        <v>3.2</v>
      </c>
      <c r="I5" s="16">
        <v>3.8</v>
      </c>
      <c r="J5" s="16">
        <v>3.6</v>
      </c>
      <c r="K5" s="16">
        <v>4.2</v>
      </c>
      <c r="L5" s="16">
        <v>4</v>
      </c>
      <c r="M5" s="66">
        <f t="shared" ref="M5:M12" si="0">AVERAGE(D5:L5)</f>
        <v>3.7666666666666675</v>
      </c>
      <c r="O5" s="17" t="s">
        <v>9</v>
      </c>
      <c r="P5" s="17">
        <f>(1+2)/2</f>
        <v>1.5</v>
      </c>
      <c r="Q5" s="17">
        <f>(2-1)/2</f>
        <v>0.5</v>
      </c>
    </row>
    <row r="6" spans="1:26" x14ac:dyDescent="0.25">
      <c r="A6" s="61">
        <v>1</v>
      </c>
      <c r="B6" s="62">
        <v>600</v>
      </c>
      <c r="C6" s="62">
        <v>800</v>
      </c>
      <c r="D6" s="16">
        <v>4.5999999999999996</v>
      </c>
      <c r="E6" s="16">
        <v>4.8</v>
      </c>
      <c r="F6" s="16">
        <v>4.5</v>
      </c>
      <c r="G6" s="16">
        <v>4.9000000000000004</v>
      </c>
      <c r="H6" s="16">
        <v>5.0999999999999996</v>
      </c>
      <c r="I6" s="16">
        <v>5.3</v>
      </c>
      <c r="J6" s="16">
        <v>4.4000000000000004</v>
      </c>
      <c r="K6" s="16">
        <v>4.9000000000000004</v>
      </c>
      <c r="L6" s="16">
        <v>4.9000000000000004</v>
      </c>
      <c r="M6" s="66">
        <f t="shared" si="0"/>
        <v>4.822222222222222</v>
      </c>
      <c r="O6" s="17" t="s">
        <v>10</v>
      </c>
      <c r="P6" s="17">
        <f>(600+1200)/2</f>
        <v>900</v>
      </c>
      <c r="Q6" s="17">
        <f>(1200-600)/2</f>
        <v>300</v>
      </c>
    </row>
    <row r="7" spans="1:26" x14ac:dyDescent="0.25">
      <c r="A7" s="61">
        <v>1</v>
      </c>
      <c r="B7" s="62">
        <v>1200</v>
      </c>
      <c r="C7" s="62">
        <v>400</v>
      </c>
      <c r="D7" s="16">
        <v>5</v>
      </c>
      <c r="E7" s="16">
        <v>5.8</v>
      </c>
      <c r="F7" s="16">
        <v>5.9</v>
      </c>
      <c r="G7" s="16">
        <v>6.1</v>
      </c>
      <c r="H7" s="16">
        <v>5.8</v>
      </c>
      <c r="I7" s="16">
        <v>6.2</v>
      </c>
      <c r="J7" s="16">
        <v>6.3</v>
      </c>
      <c r="K7" s="16">
        <v>5.7</v>
      </c>
      <c r="L7" s="16">
        <v>5.2</v>
      </c>
      <c r="M7" s="66">
        <f t="shared" si="0"/>
        <v>5.7777777777777786</v>
      </c>
      <c r="O7" s="17" t="s">
        <v>11</v>
      </c>
      <c r="P7" s="17">
        <f>(400+800)/2</f>
        <v>600</v>
      </c>
      <c r="Q7" s="17">
        <f>(800-400)/2</f>
        <v>200</v>
      </c>
    </row>
    <row r="8" spans="1:26" x14ac:dyDescent="0.25">
      <c r="A8" s="61">
        <v>1</v>
      </c>
      <c r="B8" s="62">
        <v>1200</v>
      </c>
      <c r="C8" s="62">
        <v>800</v>
      </c>
      <c r="D8" s="16">
        <v>7.1</v>
      </c>
      <c r="E8" s="16">
        <v>7.5</v>
      </c>
      <c r="F8" s="16">
        <v>7.1</v>
      </c>
      <c r="G8" s="16">
        <v>6.8</v>
      </c>
      <c r="H8" s="16">
        <v>7.4</v>
      </c>
      <c r="I8" s="16">
        <v>6.2</v>
      </c>
      <c r="J8" s="16">
        <v>6.9</v>
      </c>
      <c r="K8" s="16">
        <v>7</v>
      </c>
      <c r="L8" s="16">
        <v>6.8</v>
      </c>
      <c r="M8" s="66">
        <f t="shared" si="0"/>
        <v>6.9777777777777779</v>
      </c>
    </row>
    <row r="9" spans="1:26" x14ac:dyDescent="0.25">
      <c r="A9" s="61">
        <v>2</v>
      </c>
      <c r="B9" s="62">
        <v>600</v>
      </c>
      <c r="C9" s="62">
        <v>400</v>
      </c>
      <c r="D9" s="16">
        <v>5.2</v>
      </c>
      <c r="E9" s="16">
        <v>4.3</v>
      </c>
      <c r="F9" s="16">
        <v>4.5</v>
      </c>
      <c r="G9" s="16">
        <v>4.7</v>
      </c>
      <c r="H9" s="16">
        <v>4.2</v>
      </c>
      <c r="I9" s="16">
        <v>4.8</v>
      </c>
      <c r="J9" s="16">
        <v>4.7</v>
      </c>
      <c r="K9" s="16">
        <v>3.8</v>
      </c>
      <c r="L9" s="16">
        <v>5</v>
      </c>
      <c r="M9" s="66">
        <f t="shared" si="0"/>
        <v>4.5777777777777775</v>
      </c>
    </row>
    <row r="10" spans="1:26" x14ac:dyDescent="0.25">
      <c r="A10" s="61">
        <v>2</v>
      </c>
      <c r="B10" s="62">
        <v>600</v>
      </c>
      <c r="C10" s="62">
        <v>800</v>
      </c>
      <c r="D10" s="16">
        <v>5.8</v>
      </c>
      <c r="E10" s="16">
        <v>5.6</v>
      </c>
      <c r="F10" s="16">
        <v>5.3</v>
      </c>
      <c r="G10" s="16">
        <v>5.4</v>
      </c>
      <c r="H10" s="16">
        <v>5.4</v>
      </c>
      <c r="I10" s="16">
        <v>5.4</v>
      </c>
      <c r="J10" s="16">
        <v>5.4</v>
      </c>
      <c r="K10" s="16">
        <v>5.7</v>
      </c>
      <c r="L10" s="16">
        <v>6.1</v>
      </c>
      <c r="M10" s="66">
        <f t="shared" si="0"/>
        <v>5.5666666666666664</v>
      </c>
    </row>
    <row r="11" spans="1:26" x14ac:dyDescent="0.25">
      <c r="A11" s="61">
        <v>2</v>
      </c>
      <c r="B11" s="62">
        <v>1200</v>
      </c>
      <c r="C11" s="62">
        <v>400</v>
      </c>
      <c r="D11" s="16">
        <v>7.1</v>
      </c>
      <c r="E11" s="16">
        <v>6.6</v>
      </c>
      <c r="F11" s="16">
        <v>6.8</v>
      </c>
      <c r="G11" s="16">
        <v>6.9</v>
      </c>
      <c r="H11" s="16">
        <v>6.9</v>
      </c>
      <c r="I11" s="16">
        <v>6.8</v>
      </c>
      <c r="J11" s="16">
        <v>7.1</v>
      </c>
      <c r="K11" s="16">
        <v>6.4</v>
      </c>
      <c r="L11" s="16">
        <v>6.5</v>
      </c>
      <c r="M11" s="66">
        <f t="shared" si="0"/>
        <v>6.7888888888888879</v>
      </c>
    </row>
    <row r="12" spans="1:26" ht="15.75" thickBot="1" x14ac:dyDescent="0.3">
      <c r="A12" s="63">
        <v>2</v>
      </c>
      <c r="B12" s="64">
        <v>1200</v>
      </c>
      <c r="C12" s="64">
        <v>800</v>
      </c>
      <c r="D12" s="19">
        <v>9.5</v>
      </c>
      <c r="E12" s="19">
        <v>8.1</v>
      </c>
      <c r="F12" s="19">
        <v>8.3000000000000007</v>
      </c>
      <c r="G12" s="19">
        <v>7.9</v>
      </c>
      <c r="H12" s="19">
        <v>8.4</v>
      </c>
      <c r="I12" s="19">
        <v>8.1999999999999993</v>
      </c>
      <c r="J12" s="19">
        <v>7.8</v>
      </c>
      <c r="K12" s="19">
        <v>8.5</v>
      </c>
      <c r="L12" s="19">
        <v>9.1999999999999993</v>
      </c>
      <c r="M12" s="67">
        <f t="shared" si="0"/>
        <v>8.4333333333333336</v>
      </c>
    </row>
    <row r="13" spans="1:26" x14ac:dyDescent="0.25">
      <c r="M13" s="20">
        <f>AVERAGE(M5:M12)</f>
        <v>5.8388888888888886</v>
      </c>
    </row>
    <row r="16" spans="1:26" x14ac:dyDescent="0.25">
      <c r="D16" s="1"/>
      <c r="E16" s="1"/>
      <c r="F16" s="1"/>
      <c r="K16" s="20"/>
    </row>
    <row r="17" spans="8:11" x14ac:dyDescent="0.25">
      <c r="K17" s="20"/>
    </row>
    <row r="18" spans="8:11" x14ac:dyDescent="0.25">
      <c r="K18" s="20"/>
    </row>
    <row r="19" spans="8:11" x14ac:dyDescent="0.25">
      <c r="K19" s="20"/>
    </row>
    <row r="28" spans="8:11" x14ac:dyDescent="0.25">
      <c r="H28" s="2"/>
    </row>
  </sheetData>
  <mergeCells count="1">
    <mergeCell ref="A1:S1"/>
  </mergeCells>
  <phoneticPr fontId="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zoomScale="113" workbookViewId="0">
      <selection activeCell="J19" sqref="J19"/>
    </sheetView>
  </sheetViews>
  <sheetFormatPr defaultRowHeight="15" x14ac:dyDescent="0.25"/>
  <sheetData>
    <row r="1" spans="1:21" x14ac:dyDescent="0.25">
      <c r="A1" s="166" t="s">
        <v>16</v>
      </c>
      <c r="B1" s="166"/>
      <c r="C1" s="166"/>
      <c r="D1" s="166"/>
      <c r="E1" s="166"/>
      <c r="F1" s="166"/>
      <c r="G1" s="166"/>
      <c r="H1" s="166"/>
      <c r="I1" s="166"/>
      <c r="J1" s="166"/>
      <c r="K1" s="166"/>
    </row>
    <row r="2" spans="1:21" ht="15.75" thickBot="1" x14ac:dyDescent="0.3"/>
    <row r="3" spans="1:21" x14ac:dyDescent="0.25">
      <c r="A3" t="s">
        <v>60</v>
      </c>
      <c r="B3" s="49" t="s">
        <v>52</v>
      </c>
      <c r="C3" s="50" t="s">
        <v>53</v>
      </c>
      <c r="D3" s="50" t="s">
        <v>54</v>
      </c>
      <c r="E3" s="50" t="s">
        <v>55</v>
      </c>
      <c r="F3" s="50" t="s">
        <v>56</v>
      </c>
      <c r="G3" s="50" t="s">
        <v>57</v>
      </c>
      <c r="H3" s="50" t="s">
        <v>58</v>
      </c>
      <c r="I3" s="50" t="s">
        <v>59</v>
      </c>
      <c r="J3" s="51"/>
      <c r="M3" t="s">
        <v>61</v>
      </c>
      <c r="N3" s="33" cm="1">
        <f t="array" ref="N3:U10">TRANSPOSE(B5:I12)</f>
        <v>1</v>
      </c>
      <c r="O3" s="34">
        <v>1</v>
      </c>
      <c r="P3" s="34">
        <v>1</v>
      </c>
      <c r="Q3" s="34">
        <v>1</v>
      </c>
      <c r="R3" s="34">
        <v>1</v>
      </c>
      <c r="S3" s="34">
        <v>1</v>
      </c>
      <c r="T3" s="34">
        <v>1</v>
      </c>
      <c r="U3" s="35">
        <v>1</v>
      </c>
    </row>
    <row r="4" spans="1:21" x14ac:dyDescent="0.25">
      <c r="B4" s="52" t="s">
        <v>94</v>
      </c>
      <c r="C4" s="53" t="s">
        <v>12</v>
      </c>
      <c r="D4" s="53" t="s">
        <v>13</v>
      </c>
      <c r="E4" s="53" t="s">
        <v>14</v>
      </c>
      <c r="F4" s="53" t="s">
        <v>95</v>
      </c>
      <c r="G4" s="53" t="s">
        <v>96</v>
      </c>
      <c r="H4" s="53" t="s">
        <v>97</v>
      </c>
      <c r="I4" s="53" t="s">
        <v>98</v>
      </c>
      <c r="J4" s="54" t="s">
        <v>68</v>
      </c>
      <c r="N4" s="36">
        <v>-1</v>
      </c>
      <c r="O4" s="37">
        <v>1</v>
      </c>
      <c r="P4" s="37">
        <v>-1</v>
      </c>
      <c r="Q4" s="37">
        <v>1</v>
      </c>
      <c r="R4" s="37">
        <v>-1</v>
      </c>
      <c r="S4" s="37">
        <v>1</v>
      </c>
      <c r="T4" s="37">
        <v>-1</v>
      </c>
      <c r="U4" s="38">
        <v>1</v>
      </c>
    </row>
    <row r="5" spans="1:21" x14ac:dyDescent="0.25">
      <c r="B5" s="52">
        <v>1</v>
      </c>
      <c r="C5" s="53">
        <v>-1</v>
      </c>
      <c r="D5" s="53">
        <v>-1</v>
      </c>
      <c r="E5" s="53">
        <v>-1</v>
      </c>
      <c r="F5" s="53">
        <v>1</v>
      </c>
      <c r="G5" s="53">
        <v>1</v>
      </c>
      <c r="H5" s="53">
        <v>1</v>
      </c>
      <c r="I5" s="53">
        <v>-1</v>
      </c>
      <c r="J5" s="55">
        <v>3.7666666666666675</v>
      </c>
      <c r="N5" s="36">
        <v>-1</v>
      </c>
      <c r="O5" s="37">
        <v>-1</v>
      </c>
      <c r="P5" s="37">
        <v>1</v>
      </c>
      <c r="Q5" s="37">
        <v>1</v>
      </c>
      <c r="R5" s="37">
        <v>-1</v>
      </c>
      <c r="S5" s="37">
        <v>-1</v>
      </c>
      <c r="T5" s="37">
        <v>1</v>
      </c>
      <c r="U5" s="38">
        <v>1</v>
      </c>
    </row>
    <row r="6" spans="1:21" x14ac:dyDescent="0.25">
      <c r="B6" s="52">
        <v>1</v>
      </c>
      <c r="C6" s="53">
        <v>1</v>
      </c>
      <c r="D6" s="53">
        <v>-1</v>
      </c>
      <c r="E6" s="53">
        <v>-1</v>
      </c>
      <c r="F6" s="53">
        <v>-1</v>
      </c>
      <c r="G6" s="53">
        <v>-1</v>
      </c>
      <c r="H6" s="53">
        <v>1</v>
      </c>
      <c r="I6" s="53">
        <v>1</v>
      </c>
      <c r="J6" s="55">
        <v>4.5777777777777775</v>
      </c>
      <c r="N6" s="36">
        <v>-1</v>
      </c>
      <c r="O6" s="37">
        <v>-1</v>
      </c>
      <c r="P6" s="37">
        <v>-1</v>
      </c>
      <c r="Q6" s="37">
        <v>-1</v>
      </c>
      <c r="R6" s="37">
        <v>1</v>
      </c>
      <c r="S6" s="37">
        <v>1</v>
      </c>
      <c r="T6" s="37">
        <v>1</v>
      </c>
      <c r="U6" s="38">
        <v>1</v>
      </c>
    </row>
    <row r="7" spans="1:21" x14ac:dyDescent="0.25">
      <c r="B7" s="52">
        <v>1</v>
      </c>
      <c r="C7" s="53">
        <v>-1</v>
      </c>
      <c r="D7" s="53">
        <v>1</v>
      </c>
      <c r="E7" s="53">
        <v>-1</v>
      </c>
      <c r="F7" s="53">
        <v>-1</v>
      </c>
      <c r="G7" s="53">
        <v>1</v>
      </c>
      <c r="H7" s="53">
        <v>-1</v>
      </c>
      <c r="I7" s="53">
        <v>1</v>
      </c>
      <c r="J7" s="55">
        <v>5.7777777777777786</v>
      </c>
      <c r="N7" s="36">
        <v>1</v>
      </c>
      <c r="O7" s="37">
        <v>-1</v>
      </c>
      <c r="P7" s="37">
        <v>-1</v>
      </c>
      <c r="Q7" s="37">
        <v>1</v>
      </c>
      <c r="R7" s="37">
        <v>1</v>
      </c>
      <c r="S7" s="37">
        <v>-1</v>
      </c>
      <c r="T7" s="37">
        <v>-1</v>
      </c>
      <c r="U7" s="38">
        <v>1</v>
      </c>
    </row>
    <row r="8" spans="1:21" x14ac:dyDescent="0.25">
      <c r="B8" s="52">
        <v>1</v>
      </c>
      <c r="C8" s="53">
        <v>1</v>
      </c>
      <c r="D8" s="53">
        <v>1</v>
      </c>
      <c r="E8" s="53">
        <v>-1</v>
      </c>
      <c r="F8" s="53">
        <v>1</v>
      </c>
      <c r="G8" s="53">
        <v>-1</v>
      </c>
      <c r="H8" s="53">
        <v>-1</v>
      </c>
      <c r="I8" s="53">
        <v>-1</v>
      </c>
      <c r="J8" s="55">
        <v>6.7888888888888879</v>
      </c>
      <c r="N8" s="36">
        <v>1</v>
      </c>
      <c r="O8" s="37">
        <v>-1</v>
      </c>
      <c r="P8" s="37">
        <v>1</v>
      </c>
      <c r="Q8" s="37">
        <v>-1</v>
      </c>
      <c r="R8" s="37">
        <v>-1</v>
      </c>
      <c r="S8" s="37">
        <v>1</v>
      </c>
      <c r="T8" s="37">
        <v>-1</v>
      </c>
      <c r="U8" s="38">
        <v>1</v>
      </c>
    </row>
    <row r="9" spans="1:21" x14ac:dyDescent="0.25">
      <c r="B9" s="52">
        <v>1</v>
      </c>
      <c r="C9" s="53">
        <v>-1</v>
      </c>
      <c r="D9" s="53">
        <v>-1</v>
      </c>
      <c r="E9" s="53">
        <v>1</v>
      </c>
      <c r="F9" s="53">
        <v>1</v>
      </c>
      <c r="G9" s="53">
        <v>-1</v>
      </c>
      <c r="H9" s="53">
        <v>-1</v>
      </c>
      <c r="I9" s="53">
        <v>1</v>
      </c>
      <c r="J9" s="55">
        <v>4.822222222222222</v>
      </c>
      <c r="N9" s="36">
        <v>1</v>
      </c>
      <c r="O9" s="37">
        <v>1</v>
      </c>
      <c r="P9" s="37">
        <v>-1</v>
      </c>
      <c r="Q9" s="37">
        <v>-1</v>
      </c>
      <c r="R9" s="37">
        <v>-1</v>
      </c>
      <c r="S9" s="37">
        <v>-1</v>
      </c>
      <c r="T9" s="37">
        <v>1</v>
      </c>
      <c r="U9" s="38">
        <v>1</v>
      </c>
    </row>
    <row r="10" spans="1:21" ht="15.75" thickBot="1" x14ac:dyDescent="0.3">
      <c r="B10" s="52">
        <v>1</v>
      </c>
      <c r="C10" s="53">
        <v>1</v>
      </c>
      <c r="D10" s="53">
        <v>-1</v>
      </c>
      <c r="E10" s="53">
        <v>1</v>
      </c>
      <c r="F10" s="53">
        <v>-1</v>
      </c>
      <c r="G10" s="53">
        <v>1</v>
      </c>
      <c r="H10" s="53">
        <v>-1</v>
      </c>
      <c r="I10" s="53">
        <v>-1</v>
      </c>
      <c r="J10" s="55">
        <v>5.5666666666666664</v>
      </c>
      <c r="N10" s="39">
        <v>-1</v>
      </c>
      <c r="O10" s="40">
        <v>1</v>
      </c>
      <c r="P10" s="40">
        <v>1</v>
      </c>
      <c r="Q10" s="40">
        <v>-1</v>
      </c>
      <c r="R10" s="40">
        <v>1</v>
      </c>
      <c r="S10" s="40">
        <v>-1</v>
      </c>
      <c r="T10" s="40">
        <v>-1</v>
      </c>
      <c r="U10" s="42">
        <v>1</v>
      </c>
    </row>
    <row r="11" spans="1:21" ht="15.75" thickBot="1" x14ac:dyDescent="0.3">
      <c r="B11" s="52">
        <v>1</v>
      </c>
      <c r="C11" s="53">
        <v>-1</v>
      </c>
      <c r="D11" s="53">
        <v>1</v>
      </c>
      <c r="E11" s="53">
        <v>1</v>
      </c>
      <c r="F11" s="53">
        <v>-1</v>
      </c>
      <c r="G11" s="53">
        <v>-1</v>
      </c>
      <c r="H11" s="53">
        <v>1</v>
      </c>
      <c r="I11" s="53">
        <v>-1</v>
      </c>
      <c r="J11" s="55">
        <v>6.9777777777777779</v>
      </c>
    </row>
    <row r="12" spans="1:21" ht="15.75" thickBot="1" x14ac:dyDescent="0.3">
      <c r="B12" s="56">
        <v>1</v>
      </c>
      <c r="C12" s="57">
        <v>1</v>
      </c>
      <c r="D12" s="57">
        <v>1</v>
      </c>
      <c r="E12" s="57">
        <v>1</v>
      </c>
      <c r="F12" s="57">
        <v>1</v>
      </c>
      <c r="G12" s="57">
        <v>1</v>
      </c>
      <c r="H12" s="57">
        <v>1</v>
      </c>
      <c r="I12" s="57">
        <v>1</v>
      </c>
      <c r="J12" s="58">
        <v>8.4333333333333336</v>
      </c>
      <c r="M12" t="s">
        <v>99</v>
      </c>
      <c r="N12" s="43" cm="1">
        <f t="array" ref="N12:N19">MMULT(_xlfn.ANCHORARRAY(N3),J5:J12)</f>
        <v>46.711111111111109</v>
      </c>
      <c r="P12" s="33" t="s">
        <v>100</v>
      </c>
      <c r="Q12" s="46">
        <f>N12/8</f>
        <v>5.8388888888888886</v>
      </c>
    </row>
    <row r="13" spans="1:21" x14ac:dyDescent="0.25">
      <c r="N13" s="44">
        <v>4.0222222222222195</v>
      </c>
      <c r="P13" s="36" t="s">
        <v>101</v>
      </c>
      <c r="Q13" s="47">
        <f t="shared" ref="Q13:Q19" si="0">N13/8</f>
        <v>0.50277777777777743</v>
      </c>
    </row>
    <row r="14" spans="1:21" x14ac:dyDescent="0.25">
      <c r="N14" s="44">
        <v>9.2444444444444436</v>
      </c>
      <c r="P14" s="36" t="s">
        <v>62</v>
      </c>
      <c r="Q14" s="47">
        <f t="shared" si="0"/>
        <v>1.1555555555555554</v>
      </c>
    </row>
    <row r="15" spans="1:21" x14ac:dyDescent="0.25">
      <c r="N15" s="44">
        <v>4.8888888888888893</v>
      </c>
      <c r="P15" s="36" t="s">
        <v>63</v>
      </c>
      <c r="Q15" s="47">
        <f t="shared" si="0"/>
        <v>0.61111111111111116</v>
      </c>
    </row>
    <row r="16" spans="1:21" x14ac:dyDescent="0.25">
      <c r="N16" s="44">
        <v>0.91111111111111054</v>
      </c>
      <c r="P16" s="36" t="s">
        <v>64</v>
      </c>
      <c r="Q16" s="47">
        <f t="shared" si="0"/>
        <v>0.11388888888888882</v>
      </c>
    </row>
    <row r="17" spans="14:17" x14ac:dyDescent="0.25">
      <c r="N17" s="44">
        <v>0.37777777777777999</v>
      </c>
      <c r="P17" s="36" t="s">
        <v>65</v>
      </c>
      <c r="Q17" s="47">
        <f t="shared" si="0"/>
        <v>4.7222222222222499E-2</v>
      </c>
    </row>
    <row r="18" spans="14:17" x14ac:dyDescent="0.25">
      <c r="N18" s="44">
        <v>0.80000000000000071</v>
      </c>
      <c r="P18" s="36" t="s">
        <v>66</v>
      </c>
      <c r="Q18" s="47">
        <f t="shared" si="0"/>
        <v>0.10000000000000009</v>
      </c>
    </row>
    <row r="19" spans="14:17" ht="15.75" thickBot="1" x14ac:dyDescent="0.3">
      <c r="N19" s="45">
        <v>0.51111111111111196</v>
      </c>
      <c r="P19" s="39" t="s">
        <v>67</v>
      </c>
      <c r="Q19" s="48">
        <f t="shared" si="0"/>
        <v>6.3888888888888995E-2</v>
      </c>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2"/>
  <sheetViews>
    <sheetView zoomScale="85" zoomScaleNormal="85" workbookViewId="0">
      <selection activeCell="Y24" sqref="Y24"/>
    </sheetView>
  </sheetViews>
  <sheetFormatPr defaultRowHeight="15" x14ac:dyDescent="0.25"/>
  <cols>
    <col min="10" max="10" width="8.7109375" customWidth="1"/>
    <col min="33" max="33" width="15.85546875" customWidth="1"/>
  </cols>
  <sheetData>
    <row r="1" spans="1:20" x14ac:dyDescent="0.25">
      <c r="A1" s="166" t="s">
        <v>17</v>
      </c>
      <c r="B1" s="166"/>
      <c r="C1" s="166"/>
      <c r="D1" s="166"/>
      <c r="E1" s="166"/>
      <c r="F1" s="166"/>
      <c r="G1" s="166"/>
      <c r="H1" s="166"/>
      <c r="I1" s="166"/>
      <c r="J1" s="166"/>
      <c r="K1" s="166"/>
      <c r="L1" s="166"/>
      <c r="M1" s="166"/>
      <c r="N1" s="166"/>
      <c r="O1" s="166"/>
      <c r="P1" s="166"/>
    </row>
    <row r="2" spans="1:20" ht="15.75" thickBot="1" x14ac:dyDescent="0.3"/>
    <row r="3" spans="1:20" x14ac:dyDescent="0.25">
      <c r="B3" s="21" t="s">
        <v>12</v>
      </c>
      <c r="C3" s="22" t="s">
        <v>13</v>
      </c>
      <c r="D3" s="22" t="s">
        <v>14</v>
      </c>
      <c r="E3" s="22" t="s">
        <v>48</v>
      </c>
      <c r="F3" s="22" t="s">
        <v>49</v>
      </c>
      <c r="G3" s="22" t="s">
        <v>50</v>
      </c>
      <c r="H3" s="22" t="s">
        <v>51</v>
      </c>
      <c r="I3" s="118" t="s">
        <v>69</v>
      </c>
      <c r="K3" s="5" t="s">
        <v>77</v>
      </c>
      <c r="L3" s="6"/>
      <c r="M3" s="6"/>
      <c r="N3" s="6"/>
      <c r="O3" s="6"/>
      <c r="P3" s="6"/>
      <c r="Q3" s="6"/>
      <c r="R3" s="6"/>
      <c r="S3" s="6"/>
      <c r="T3" s="7"/>
    </row>
    <row r="4" spans="1:20" ht="15.75" thickBot="1" x14ac:dyDescent="0.3">
      <c r="B4" s="23">
        <v>-1</v>
      </c>
      <c r="C4" s="14">
        <v>-1</v>
      </c>
      <c r="D4" s="14">
        <v>-1</v>
      </c>
      <c r="E4" s="14">
        <v>1</v>
      </c>
      <c r="F4" s="14">
        <v>1</v>
      </c>
      <c r="G4" s="14">
        <v>1</v>
      </c>
      <c r="H4" s="14">
        <v>-1</v>
      </c>
      <c r="I4" s="76">
        <v>3.9</v>
      </c>
      <c r="K4" s="8"/>
      <c r="L4" s="9"/>
      <c r="M4" s="9"/>
      <c r="N4" s="9"/>
      <c r="O4" s="9"/>
      <c r="P4" s="9"/>
      <c r="Q4" s="9"/>
      <c r="R4" s="9"/>
      <c r="S4" s="9"/>
      <c r="T4" s="10"/>
    </row>
    <row r="5" spans="1:20" x14ac:dyDescent="0.25">
      <c r="B5" s="23">
        <v>-1</v>
      </c>
      <c r="C5" s="14">
        <v>-1</v>
      </c>
      <c r="D5" s="14">
        <v>-1</v>
      </c>
      <c r="E5" s="14">
        <v>1</v>
      </c>
      <c r="F5" s="14">
        <v>1</v>
      </c>
      <c r="G5" s="14">
        <v>1</v>
      </c>
      <c r="H5" s="14">
        <v>-1</v>
      </c>
      <c r="I5" s="76">
        <v>3.8</v>
      </c>
      <c r="K5" s="124" t="s">
        <v>78</v>
      </c>
      <c r="L5" s="31"/>
      <c r="M5" s="9"/>
      <c r="N5" s="9"/>
      <c r="O5" s="9"/>
      <c r="P5" s="9"/>
      <c r="Q5" s="9"/>
      <c r="R5" s="9"/>
      <c r="S5" s="9"/>
      <c r="T5" s="10"/>
    </row>
    <row r="6" spans="1:20" x14ac:dyDescent="0.25">
      <c r="B6" s="23">
        <v>-1</v>
      </c>
      <c r="C6" s="14">
        <v>-1</v>
      </c>
      <c r="D6" s="14">
        <v>-1</v>
      </c>
      <c r="E6" s="14">
        <v>1</v>
      </c>
      <c r="F6" s="14">
        <v>1</v>
      </c>
      <c r="G6" s="14">
        <v>1</v>
      </c>
      <c r="H6" s="14">
        <v>-1</v>
      </c>
      <c r="I6" s="76">
        <v>3.5</v>
      </c>
      <c r="K6" s="84" t="s">
        <v>79</v>
      </c>
      <c r="L6" s="27">
        <v>0.96959399583584294</v>
      </c>
      <c r="M6" s="9"/>
      <c r="N6" s="9"/>
      <c r="O6" s="9"/>
      <c r="P6" s="9"/>
      <c r="Q6" s="9"/>
      <c r="R6" s="9"/>
      <c r="S6" s="9"/>
      <c r="T6" s="10"/>
    </row>
    <row r="7" spans="1:20" x14ac:dyDescent="0.25">
      <c r="B7" s="23">
        <v>-1</v>
      </c>
      <c r="C7" s="14">
        <v>-1</v>
      </c>
      <c r="D7" s="14">
        <v>-1</v>
      </c>
      <c r="E7" s="14">
        <v>1</v>
      </c>
      <c r="F7" s="14">
        <v>1</v>
      </c>
      <c r="G7" s="14">
        <v>1</v>
      </c>
      <c r="H7" s="14">
        <v>-1</v>
      </c>
      <c r="I7" s="76">
        <v>3.9</v>
      </c>
      <c r="K7" s="84" t="s">
        <v>80</v>
      </c>
      <c r="L7" s="27">
        <v>0.94011251676091656</v>
      </c>
      <c r="M7" s="9"/>
      <c r="N7" s="9"/>
      <c r="O7" s="9"/>
      <c r="P7" s="9"/>
      <c r="Q7" s="9"/>
      <c r="R7" s="9"/>
      <c r="S7" s="9"/>
      <c r="T7" s="10"/>
    </row>
    <row r="8" spans="1:20" x14ac:dyDescent="0.25">
      <c r="B8" s="23">
        <v>-1</v>
      </c>
      <c r="C8" s="14">
        <v>-1</v>
      </c>
      <c r="D8" s="14">
        <v>-1</v>
      </c>
      <c r="E8" s="14">
        <v>1</v>
      </c>
      <c r="F8" s="14">
        <v>1</v>
      </c>
      <c r="G8" s="14">
        <v>1</v>
      </c>
      <c r="H8" s="14">
        <v>-1</v>
      </c>
      <c r="I8" s="76">
        <v>3.2</v>
      </c>
      <c r="K8" s="84" t="s">
        <v>81</v>
      </c>
      <c r="L8" s="27">
        <v>0.9335623232816419</v>
      </c>
      <c r="M8" s="9"/>
      <c r="N8" s="9"/>
      <c r="O8" s="9"/>
      <c r="P8" s="9"/>
      <c r="Q8" s="9"/>
      <c r="R8" s="9"/>
      <c r="S8" s="9"/>
      <c r="T8" s="10"/>
    </row>
    <row r="9" spans="1:20" x14ac:dyDescent="0.25">
      <c r="B9" s="23">
        <v>-1</v>
      </c>
      <c r="C9" s="14">
        <v>-1</v>
      </c>
      <c r="D9" s="14">
        <v>-1</v>
      </c>
      <c r="E9" s="14">
        <v>1</v>
      </c>
      <c r="F9" s="14">
        <v>1</v>
      </c>
      <c r="G9" s="14">
        <v>1</v>
      </c>
      <c r="H9" s="14">
        <v>-1</v>
      </c>
      <c r="I9" s="76">
        <v>3.8</v>
      </c>
      <c r="K9" s="84" t="s">
        <v>82</v>
      </c>
      <c r="L9" s="27">
        <v>0.37772160530092935</v>
      </c>
      <c r="M9" s="9"/>
      <c r="N9" s="9"/>
      <c r="O9" s="9"/>
      <c r="P9" s="9"/>
      <c r="Q9" s="9"/>
      <c r="R9" s="9"/>
      <c r="S9" s="9"/>
      <c r="T9" s="10"/>
    </row>
    <row r="10" spans="1:20" ht="15.75" thickBot="1" x14ac:dyDescent="0.3">
      <c r="B10" s="23">
        <v>-1</v>
      </c>
      <c r="C10" s="14">
        <v>-1</v>
      </c>
      <c r="D10" s="14">
        <v>-1</v>
      </c>
      <c r="E10" s="14">
        <v>1</v>
      </c>
      <c r="F10" s="14">
        <v>1</v>
      </c>
      <c r="G10" s="14">
        <v>1</v>
      </c>
      <c r="H10" s="14">
        <v>-1</v>
      </c>
      <c r="I10" s="76">
        <v>3.6</v>
      </c>
      <c r="K10" s="77" t="s">
        <v>83</v>
      </c>
      <c r="L10" s="29">
        <v>72</v>
      </c>
      <c r="M10" s="9"/>
      <c r="N10" s="9"/>
      <c r="O10" s="9"/>
      <c r="P10" s="9"/>
      <c r="Q10" s="9"/>
      <c r="R10" s="9"/>
      <c r="S10" s="9"/>
      <c r="T10" s="10"/>
    </row>
    <row r="11" spans="1:20" x14ac:dyDescent="0.25">
      <c r="B11" s="23">
        <v>-1</v>
      </c>
      <c r="C11" s="14">
        <v>-1</v>
      </c>
      <c r="D11" s="14">
        <v>-1</v>
      </c>
      <c r="E11" s="14">
        <v>1</v>
      </c>
      <c r="F11" s="14">
        <v>1</v>
      </c>
      <c r="G11" s="14">
        <v>1</v>
      </c>
      <c r="H11" s="14">
        <v>-1</v>
      </c>
      <c r="I11" s="76">
        <v>4.2</v>
      </c>
      <c r="K11" s="8"/>
      <c r="L11" s="9"/>
      <c r="M11" s="9"/>
      <c r="N11" s="9"/>
      <c r="O11" s="9"/>
      <c r="P11" s="9"/>
      <c r="Q11" s="9"/>
      <c r="R11" s="9"/>
      <c r="S11" s="9"/>
      <c r="T11" s="10"/>
    </row>
    <row r="12" spans="1:20" ht="15.75" thickBot="1" x14ac:dyDescent="0.3">
      <c r="B12" s="23">
        <v>-1</v>
      </c>
      <c r="C12" s="14">
        <v>-1</v>
      </c>
      <c r="D12" s="14">
        <v>-1</v>
      </c>
      <c r="E12" s="14">
        <v>1</v>
      </c>
      <c r="F12" s="14">
        <v>1</v>
      </c>
      <c r="G12" s="14">
        <v>1</v>
      </c>
      <c r="H12" s="14">
        <v>-1</v>
      </c>
      <c r="I12" s="76">
        <v>4</v>
      </c>
      <c r="K12" s="8" t="s">
        <v>71</v>
      </c>
      <c r="L12" s="9"/>
      <c r="M12" s="9"/>
      <c r="N12" s="9"/>
      <c r="O12" s="9"/>
      <c r="P12" s="9"/>
      <c r="Q12" s="9"/>
      <c r="R12" s="9"/>
      <c r="S12" s="9"/>
      <c r="T12" s="10"/>
    </row>
    <row r="13" spans="1:20" x14ac:dyDescent="0.25">
      <c r="B13" s="119">
        <v>1</v>
      </c>
      <c r="C13" s="26">
        <v>-1</v>
      </c>
      <c r="D13" s="26">
        <v>-1</v>
      </c>
      <c r="E13" s="26">
        <f t="shared" ref="E13:E14" si="0">B13*C13</f>
        <v>-1</v>
      </c>
      <c r="F13" s="26">
        <f t="shared" ref="F13:F14" si="1">B13*D13</f>
        <v>-1</v>
      </c>
      <c r="G13" s="26">
        <f t="shared" ref="G13:G14" si="2">C13*D13</f>
        <v>1</v>
      </c>
      <c r="H13" s="26">
        <f t="shared" ref="H13:H14" si="3">B13*C13*D13</f>
        <v>1</v>
      </c>
      <c r="I13" s="120">
        <v>5.2</v>
      </c>
      <c r="K13" s="83"/>
      <c r="L13" s="30" t="s">
        <v>73</v>
      </c>
      <c r="M13" s="30" t="s">
        <v>72</v>
      </c>
      <c r="N13" s="30" t="s">
        <v>74</v>
      </c>
      <c r="O13" s="30" t="s">
        <v>75</v>
      </c>
      <c r="P13" s="30" t="s">
        <v>87</v>
      </c>
      <c r="Q13" s="9"/>
      <c r="R13" s="9"/>
      <c r="S13" s="9"/>
      <c r="T13" s="10"/>
    </row>
    <row r="14" spans="1:20" x14ac:dyDescent="0.25">
      <c r="B14" s="119">
        <v>1</v>
      </c>
      <c r="C14" s="26">
        <v>-1</v>
      </c>
      <c r="D14" s="26">
        <v>-1</v>
      </c>
      <c r="E14" s="26">
        <f t="shared" si="0"/>
        <v>-1</v>
      </c>
      <c r="F14" s="26">
        <f t="shared" si="1"/>
        <v>-1</v>
      </c>
      <c r="G14" s="26">
        <f t="shared" si="2"/>
        <v>1</v>
      </c>
      <c r="H14" s="26">
        <f t="shared" si="3"/>
        <v>1</v>
      </c>
      <c r="I14" s="120">
        <v>4.3</v>
      </c>
      <c r="K14" s="84" t="s">
        <v>84</v>
      </c>
      <c r="L14" s="27">
        <v>7</v>
      </c>
      <c r="M14" s="27">
        <v>143.34</v>
      </c>
      <c r="N14" s="27">
        <v>20.477142857142859</v>
      </c>
      <c r="O14" s="27">
        <v>143.52438897194321</v>
      </c>
      <c r="P14" s="27">
        <v>1.2843990049489808E-36</v>
      </c>
      <c r="Q14" s="9"/>
      <c r="R14" s="9"/>
      <c r="S14" s="9"/>
      <c r="T14" s="10"/>
    </row>
    <row r="15" spans="1:20" x14ac:dyDescent="0.25">
      <c r="B15" s="119">
        <v>1</v>
      </c>
      <c r="C15" s="26">
        <v>-1</v>
      </c>
      <c r="D15" s="26">
        <v>-1</v>
      </c>
      <c r="E15" s="26">
        <f t="shared" ref="E15:E23" si="4">B15*C15</f>
        <v>-1</v>
      </c>
      <c r="F15" s="26">
        <f t="shared" ref="F15:F23" si="5">B15*D15</f>
        <v>-1</v>
      </c>
      <c r="G15" s="26">
        <f t="shared" ref="G15:G23" si="6">C15*D15</f>
        <v>1</v>
      </c>
      <c r="H15" s="26">
        <f t="shared" ref="H15:H23" si="7">B15*C15*D15</f>
        <v>1</v>
      </c>
      <c r="I15" s="120">
        <v>4.5</v>
      </c>
      <c r="K15" s="84" t="s">
        <v>85</v>
      </c>
      <c r="L15" s="27">
        <v>64</v>
      </c>
      <c r="M15" s="27">
        <v>9.1311111111111067</v>
      </c>
      <c r="N15" s="27">
        <v>0.14267361111111104</v>
      </c>
      <c r="O15" s="27"/>
      <c r="P15" s="27"/>
      <c r="Q15" s="9"/>
      <c r="R15" s="9"/>
      <c r="S15" s="9"/>
      <c r="T15" s="10"/>
    </row>
    <row r="16" spans="1:20" ht="15.75" thickBot="1" x14ac:dyDescent="0.3">
      <c r="B16" s="119">
        <v>1</v>
      </c>
      <c r="C16" s="26">
        <v>-1</v>
      </c>
      <c r="D16" s="26">
        <v>-1</v>
      </c>
      <c r="E16" s="26">
        <f t="shared" si="4"/>
        <v>-1</v>
      </c>
      <c r="F16" s="26">
        <f t="shared" si="5"/>
        <v>-1</v>
      </c>
      <c r="G16" s="26">
        <f t="shared" si="6"/>
        <v>1</v>
      </c>
      <c r="H16" s="26">
        <f t="shared" si="7"/>
        <v>1</v>
      </c>
      <c r="I16" s="120">
        <v>4.7</v>
      </c>
      <c r="K16" s="77" t="s">
        <v>70</v>
      </c>
      <c r="L16" s="29">
        <v>71</v>
      </c>
      <c r="M16" s="29">
        <v>152.4711111111111</v>
      </c>
      <c r="N16" s="29"/>
      <c r="O16" s="29"/>
      <c r="P16" s="29"/>
      <c r="Q16" s="9"/>
      <c r="R16" s="9"/>
      <c r="S16" s="9"/>
      <c r="T16" s="10"/>
    </row>
    <row r="17" spans="2:28" ht="15.75" thickBot="1" x14ac:dyDescent="0.3">
      <c r="B17" s="119">
        <v>1</v>
      </c>
      <c r="C17" s="26">
        <v>-1</v>
      </c>
      <c r="D17" s="26">
        <v>-1</v>
      </c>
      <c r="E17" s="26">
        <f t="shared" si="4"/>
        <v>-1</v>
      </c>
      <c r="F17" s="26">
        <f t="shared" si="5"/>
        <v>-1</v>
      </c>
      <c r="G17" s="26">
        <f t="shared" si="6"/>
        <v>1</v>
      </c>
      <c r="H17" s="26">
        <f t="shared" si="7"/>
        <v>1</v>
      </c>
      <c r="I17" s="120">
        <v>4.2</v>
      </c>
      <c r="K17" s="8"/>
      <c r="L17" s="9"/>
      <c r="M17" s="9"/>
      <c r="N17" s="9"/>
      <c r="O17" s="9"/>
      <c r="P17" s="9"/>
      <c r="Q17" s="9"/>
      <c r="R17" s="9"/>
      <c r="S17" s="9"/>
      <c r="T17" s="10"/>
    </row>
    <row r="18" spans="2:28" x14ac:dyDescent="0.25">
      <c r="B18" s="119">
        <v>1</v>
      </c>
      <c r="C18" s="26">
        <v>-1</v>
      </c>
      <c r="D18" s="26">
        <v>-1</v>
      </c>
      <c r="E18" s="26">
        <f t="shared" si="4"/>
        <v>-1</v>
      </c>
      <c r="F18" s="26">
        <f t="shared" si="5"/>
        <v>-1</v>
      </c>
      <c r="G18" s="26">
        <f t="shared" si="6"/>
        <v>1</v>
      </c>
      <c r="H18" s="26">
        <f t="shared" si="7"/>
        <v>1</v>
      </c>
      <c r="I18" s="120">
        <v>4.8</v>
      </c>
      <c r="K18" s="83"/>
      <c r="L18" s="30" t="s">
        <v>88</v>
      </c>
      <c r="M18" s="30" t="s">
        <v>82</v>
      </c>
      <c r="N18" s="30" t="s">
        <v>89</v>
      </c>
      <c r="O18" s="30" t="s">
        <v>76</v>
      </c>
      <c r="P18" s="30" t="s">
        <v>90</v>
      </c>
      <c r="Q18" s="30" t="s">
        <v>91</v>
      </c>
      <c r="R18" s="30" t="s">
        <v>92</v>
      </c>
      <c r="S18" s="30" t="s">
        <v>93</v>
      </c>
      <c r="T18" s="10"/>
    </row>
    <row r="19" spans="2:28" x14ac:dyDescent="0.25">
      <c r="B19" s="119">
        <v>1</v>
      </c>
      <c r="C19" s="26">
        <v>-1</v>
      </c>
      <c r="D19" s="26">
        <v>-1</v>
      </c>
      <c r="E19" s="26">
        <f t="shared" si="4"/>
        <v>-1</v>
      </c>
      <c r="F19" s="26">
        <f t="shared" si="5"/>
        <v>-1</v>
      </c>
      <c r="G19" s="26">
        <f t="shared" si="6"/>
        <v>1</v>
      </c>
      <c r="H19" s="26">
        <f t="shared" si="7"/>
        <v>1</v>
      </c>
      <c r="I19" s="120">
        <v>4.7</v>
      </c>
      <c r="K19" s="84" t="s">
        <v>86</v>
      </c>
      <c r="L19" s="27">
        <v>5.8388888888888895</v>
      </c>
      <c r="M19" s="27">
        <v>4.4514918084825952E-2</v>
      </c>
      <c r="N19" s="27">
        <v>131.16701411788566</v>
      </c>
      <c r="O19" s="27">
        <v>1.597044890972733E-79</v>
      </c>
      <c r="P19" s="27">
        <v>5.7499601169713097</v>
      </c>
      <c r="Q19" s="27">
        <v>5.9278176608064692</v>
      </c>
      <c r="R19" s="27">
        <v>5.7499601169713097</v>
      </c>
      <c r="S19" s="27">
        <v>5.9278176608064692</v>
      </c>
      <c r="T19" s="10"/>
    </row>
    <row r="20" spans="2:28" x14ac:dyDescent="0.25">
      <c r="B20" s="119">
        <v>1</v>
      </c>
      <c r="C20" s="26">
        <v>-1</v>
      </c>
      <c r="D20" s="26">
        <v>-1</v>
      </c>
      <c r="E20" s="26">
        <f t="shared" si="4"/>
        <v>-1</v>
      </c>
      <c r="F20" s="26">
        <f t="shared" si="5"/>
        <v>-1</v>
      </c>
      <c r="G20" s="26">
        <f t="shared" si="6"/>
        <v>1</v>
      </c>
      <c r="H20" s="26">
        <f t="shared" si="7"/>
        <v>1</v>
      </c>
      <c r="I20" s="120">
        <v>3.8</v>
      </c>
      <c r="K20" s="84" t="s">
        <v>12</v>
      </c>
      <c r="L20" s="27">
        <v>0.50277777777777755</v>
      </c>
      <c r="M20" s="27">
        <v>4.4514918084825938E-2</v>
      </c>
      <c r="N20" s="27">
        <v>11.29459065429938</v>
      </c>
      <c r="O20" s="27">
        <v>7.0087736923590057E-17</v>
      </c>
      <c r="P20" s="27">
        <v>0.41384900586019768</v>
      </c>
      <c r="Q20" s="27">
        <v>0.59170654969535741</v>
      </c>
      <c r="R20" s="27">
        <v>0.41384900586019768</v>
      </c>
      <c r="S20" s="27">
        <v>0.59170654969535741</v>
      </c>
      <c r="T20" s="10"/>
    </row>
    <row r="21" spans="2:28" x14ac:dyDescent="0.25">
      <c r="B21" s="119">
        <v>1</v>
      </c>
      <c r="C21" s="26">
        <v>-1</v>
      </c>
      <c r="D21" s="26">
        <v>-1</v>
      </c>
      <c r="E21" s="26">
        <f t="shared" si="4"/>
        <v>-1</v>
      </c>
      <c r="F21" s="26">
        <f t="shared" si="5"/>
        <v>-1</v>
      </c>
      <c r="G21" s="26">
        <f t="shared" si="6"/>
        <v>1</v>
      </c>
      <c r="H21" s="26">
        <f t="shared" si="7"/>
        <v>1</v>
      </c>
      <c r="I21" s="120">
        <v>5</v>
      </c>
      <c r="K21" s="84" t="s">
        <v>13</v>
      </c>
      <c r="L21" s="27">
        <v>1.1555555555555557</v>
      </c>
      <c r="M21" s="27">
        <v>4.4514918084825945E-2</v>
      </c>
      <c r="N21" s="27">
        <v>25.958838188886986</v>
      </c>
      <c r="O21" s="27">
        <v>1.0934554261646518E-35</v>
      </c>
      <c r="P21" s="27">
        <v>1.0666267836379757</v>
      </c>
      <c r="Q21" s="27">
        <v>1.2444843274731356</v>
      </c>
      <c r="R21" s="27">
        <v>1.0666267836379757</v>
      </c>
      <c r="S21" s="27">
        <v>1.2444843274731356</v>
      </c>
      <c r="T21" s="10"/>
    </row>
    <row r="22" spans="2:28" x14ac:dyDescent="0.25">
      <c r="B22" s="119">
        <v>-1</v>
      </c>
      <c r="C22" s="26">
        <v>1</v>
      </c>
      <c r="D22" s="26">
        <v>-1</v>
      </c>
      <c r="E22" s="26">
        <f t="shared" si="4"/>
        <v>-1</v>
      </c>
      <c r="F22" s="26">
        <f t="shared" si="5"/>
        <v>1</v>
      </c>
      <c r="G22" s="26">
        <f t="shared" si="6"/>
        <v>-1</v>
      </c>
      <c r="H22" s="26">
        <f t="shared" si="7"/>
        <v>1</v>
      </c>
      <c r="I22" s="120">
        <v>5</v>
      </c>
      <c r="K22" s="84" t="s">
        <v>14</v>
      </c>
      <c r="L22" s="27">
        <v>0.61111111111111116</v>
      </c>
      <c r="M22" s="27">
        <v>4.4514918084825945E-2</v>
      </c>
      <c r="N22" s="27">
        <v>13.72823173450754</v>
      </c>
      <c r="O22" s="27">
        <v>9.6780764835758113E-21</v>
      </c>
      <c r="P22" s="27">
        <v>0.5221823391935313</v>
      </c>
      <c r="Q22" s="27">
        <v>0.70003988302869102</v>
      </c>
      <c r="R22" s="27">
        <v>0.5221823391935313</v>
      </c>
      <c r="S22" s="27">
        <v>0.70003988302869102</v>
      </c>
      <c r="T22" s="10"/>
    </row>
    <row r="23" spans="2:28" x14ac:dyDescent="0.25">
      <c r="B23" s="119">
        <v>-1</v>
      </c>
      <c r="C23" s="26">
        <v>1</v>
      </c>
      <c r="D23" s="26">
        <v>-1</v>
      </c>
      <c r="E23" s="26">
        <f t="shared" si="4"/>
        <v>-1</v>
      </c>
      <c r="F23" s="26">
        <f t="shared" si="5"/>
        <v>1</v>
      </c>
      <c r="G23" s="26">
        <f t="shared" si="6"/>
        <v>-1</v>
      </c>
      <c r="H23" s="26">
        <f t="shared" si="7"/>
        <v>1</v>
      </c>
      <c r="I23" s="120">
        <v>5.8</v>
      </c>
      <c r="K23" s="84" t="s">
        <v>48</v>
      </c>
      <c r="L23" s="27">
        <v>0.11388888888888883</v>
      </c>
      <c r="M23" s="27">
        <v>4.4514918084825973E-2</v>
      </c>
      <c r="N23" s="27">
        <v>2.5584431868854929</v>
      </c>
      <c r="O23" s="27">
        <v>1.2891014151122966E-2</v>
      </c>
      <c r="P23" s="27">
        <v>2.4960116971308913E-2</v>
      </c>
      <c r="Q23" s="27">
        <v>0.20281766080646874</v>
      </c>
      <c r="R23" s="27">
        <v>2.4960116971308913E-2</v>
      </c>
      <c r="S23" s="27">
        <v>0.20281766080646874</v>
      </c>
      <c r="T23" s="10"/>
    </row>
    <row r="24" spans="2:28" x14ac:dyDescent="0.25">
      <c r="B24" s="119">
        <v>-1</v>
      </c>
      <c r="C24" s="26">
        <v>1</v>
      </c>
      <c r="D24" s="26">
        <v>-1</v>
      </c>
      <c r="E24" s="26">
        <f t="shared" ref="E24:E32" si="8">B24*C24</f>
        <v>-1</v>
      </c>
      <c r="F24" s="26">
        <f t="shared" ref="F24:F32" si="9">B24*D24</f>
        <v>1</v>
      </c>
      <c r="G24" s="26">
        <f t="shared" ref="G24:G32" si="10">C24*D24</f>
        <v>-1</v>
      </c>
      <c r="H24" s="26">
        <f t="shared" ref="H24:H32" si="11">B24*C24*D24</f>
        <v>1</v>
      </c>
      <c r="I24" s="120">
        <v>5.9</v>
      </c>
      <c r="K24" s="125" t="s">
        <v>49</v>
      </c>
      <c r="L24" s="27">
        <v>4.7222222222222332E-2</v>
      </c>
      <c r="M24" s="27">
        <v>4.4514918084825952E-2</v>
      </c>
      <c r="N24" s="27">
        <v>1.0608179067574031</v>
      </c>
      <c r="O24" s="69">
        <v>0.29275960291121844</v>
      </c>
      <c r="P24" s="27">
        <v>-4.1706549695357545E-2</v>
      </c>
      <c r="Q24" s="27">
        <v>0.1361509941398022</v>
      </c>
      <c r="R24" s="27">
        <v>-4.1706549695357545E-2</v>
      </c>
      <c r="S24" s="27">
        <v>0.1361509941398022</v>
      </c>
      <c r="T24" s="10"/>
    </row>
    <row r="25" spans="2:28" x14ac:dyDescent="0.25">
      <c r="B25" s="119">
        <v>-1</v>
      </c>
      <c r="C25" s="26">
        <v>1</v>
      </c>
      <c r="D25" s="26">
        <v>-1</v>
      </c>
      <c r="E25" s="26">
        <f t="shared" si="8"/>
        <v>-1</v>
      </c>
      <c r="F25" s="26">
        <f t="shared" si="9"/>
        <v>1</v>
      </c>
      <c r="G25" s="26">
        <f t="shared" si="10"/>
        <v>-1</v>
      </c>
      <c r="H25" s="26">
        <f t="shared" si="11"/>
        <v>1</v>
      </c>
      <c r="I25" s="120">
        <v>6.1</v>
      </c>
      <c r="K25" s="84" t="s">
        <v>50</v>
      </c>
      <c r="L25" s="27">
        <v>0.10000000000000002</v>
      </c>
      <c r="M25" s="27">
        <v>4.4514918084825945E-2</v>
      </c>
      <c r="N25" s="27">
        <v>2.2464379201921432</v>
      </c>
      <c r="O25" s="27">
        <v>2.8133951410250688E-2</v>
      </c>
      <c r="P25" s="27">
        <v>1.1071228082420156E-2</v>
      </c>
      <c r="Q25" s="27">
        <v>0.1889287719175799</v>
      </c>
      <c r="R25" s="27">
        <v>1.1071228082420156E-2</v>
      </c>
      <c r="S25" s="27">
        <v>0.1889287719175799</v>
      </c>
      <c r="T25" s="10"/>
    </row>
    <row r="26" spans="2:28" ht="15.75" thickBot="1" x14ac:dyDescent="0.3">
      <c r="B26" s="119">
        <v>-1</v>
      </c>
      <c r="C26" s="26">
        <v>1</v>
      </c>
      <c r="D26" s="26">
        <v>-1</v>
      </c>
      <c r="E26" s="26">
        <f t="shared" si="8"/>
        <v>-1</v>
      </c>
      <c r="F26" s="26">
        <f t="shared" si="9"/>
        <v>1</v>
      </c>
      <c r="G26" s="26">
        <f t="shared" si="10"/>
        <v>-1</v>
      </c>
      <c r="H26" s="26">
        <f t="shared" si="11"/>
        <v>1</v>
      </c>
      <c r="I26" s="120">
        <v>5.8</v>
      </c>
      <c r="K26" s="126" t="s">
        <v>51</v>
      </c>
      <c r="L26" s="29">
        <v>6.3888888888888884E-2</v>
      </c>
      <c r="M26" s="29">
        <v>4.4514918084825945E-2</v>
      </c>
      <c r="N26" s="29">
        <v>1.4352242267894244</v>
      </c>
      <c r="O26" s="68">
        <v>0.15609246506295965</v>
      </c>
      <c r="P26" s="29">
        <v>-2.5039883028690979E-2</v>
      </c>
      <c r="Q26" s="29">
        <v>0.15281766080646875</v>
      </c>
      <c r="R26" s="29">
        <v>-2.5039883028690979E-2</v>
      </c>
      <c r="S26" s="29">
        <v>0.15281766080646875</v>
      </c>
      <c r="T26" s="13"/>
    </row>
    <row r="27" spans="2:28" ht="15.75" thickBot="1" x14ac:dyDescent="0.3">
      <c r="B27" s="119">
        <v>-1</v>
      </c>
      <c r="C27" s="26">
        <v>1</v>
      </c>
      <c r="D27" s="26">
        <v>-1</v>
      </c>
      <c r="E27" s="26">
        <f t="shared" si="8"/>
        <v>-1</v>
      </c>
      <c r="F27" s="26">
        <f t="shared" si="9"/>
        <v>1</v>
      </c>
      <c r="G27" s="26">
        <f t="shared" si="10"/>
        <v>-1</v>
      </c>
      <c r="H27" s="26">
        <f t="shared" si="11"/>
        <v>1</v>
      </c>
      <c r="I27" s="120">
        <v>6.2</v>
      </c>
    </row>
    <row r="28" spans="2:28" ht="14.45" customHeight="1" x14ac:dyDescent="0.25">
      <c r="B28" s="119">
        <v>-1</v>
      </c>
      <c r="C28" s="26">
        <v>1</v>
      </c>
      <c r="D28" s="26">
        <v>-1</v>
      </c>
      <c r="E28" s="26">
        <f t="shared" si="8"/>
        <v>-1</v>
      </c>
      <c r="F28" s="26">
        <f t="shared" si="9"/>
        <v>1</v>
      </c>
      <c r="G28" s="26">
        <f t="shared" si="10"/>
        <v>-1</v>
      </c>
      <c r="H28" s="26">
        <f t="shared" si="11"/>
        <v>1</v>
      </c>
      <c r="I28" s="120">
        <v>6.3</v>
      </c>
      <c r="K28" s="167" t="s">
        <v>102</v>
      </c>
      <c r="L28" s="168"/>
      <c r="M28" s="168"/>
      <c r="N28" s="168"/>
      <c r="O28" s="168"/>
      <c r="P28" s="168"/>
      <c r="Q28" s="168"/>
      <c r="R28" s="168"/>
      <c r="S28" s="169"/>
      <c r="T28" s="70"/>
      <c r="U28" s="70"/>
      <c r="V28" s="70"/>
      <c r="W28" s="70"/>
      <c r="X28" s="70"/>
      <c r="Y28" s="70"/>
      <c r="Z28" s="70"/>
      <c r="AA28" s="70"/>
      <c r="AB28" s="70"/>
    </row>
    <row r="29" spans="2:28" x14ac:dyDescent="0.25">
      <c r="B29" s="119">
        <v>-1</v>
      </c>
      <c r="C29" s="26">
        <v>1</v>
      </c>
      <c r="D29" s="26">
        <v>-1</v>
      </c>
      <c r="E29" s="26">
        <f t="shared" si="8"/>
        <v>-1</v>
      </c>
      <c r="F29" s="26">
        <f t="shared" si="9"/>
        <v>1</v>
      </c>
      <c r="G29" s="26">
        <f t="shared" si="10"/>
        <v>-1</v>
      </c>
      <c r="H29" s="26">
        <f t="shared" si="11"/>
        <v>1</v>
      </c>
      <c r="I29" s="120">
        <v>5.7</v>
      </c>
      <c r="K29" s="170"/>
      <c r="L29" s="171"/>
      <c r="M29" s="171"/>
      <c r="N29" s="171"/>
      <c r="O29" s="171"/>
      <c r="P29" s="171"/>
      <c r="Q29" s="171"/>
      <c r="R29" s="171"/>
      <c r="S29" s="172"/>
      <c r="T29" s="70"/>
      <c r="U29" s="70"/>
      <c r="V29" s="70"/>
      <c r="W29" s="70"/>
      <c r="X29" s="70"/>
      <c r="Y29" s="70"/>
      <c r="Z29" s="70"/>
      <c r="AA29" s="70"/>
      <c r="AB29" s="70"/>
    </row>
    <row r="30" spans="2:28" x14ac:dyDescent="0.25">
      <c r="B30" s="119">
        <v>-1</v>
      </c>
      <c r="C30" s="26">
        <v>1</v>
      </c>
      <c r="D30" s="26">
        <v>-1</v>
      </c>
      <c r="E30" s="26">
        <f t="shared" si="8"/>
        <v>-1</v>
      </c>
      <c r="F30" s="26">
        <f t="shared" si="9"/>
        <v>1</v>
      </c>
      <c r="G30" s="26">
        <f t="shared" si="10"/>
        <v>-1</v>
      </c>
      <c r="H30" s="26">
        <f t="shared" si="11"/>
        <v>1</v>
      </c>
      <c r="I30" s="120">
        <v>5.2</v>
      </c>
      <c r="K30" s="170"/>
      <c r="L30" s="171"/>
      <c r="M30" s="171"/>
      <c r="N30" s="171"/>
      <c r="O30" s="171"/>
      <c r="P30" s="171"/>
      <c r="Q30" s="171"/>
      <c r="R30" s="171"/>
      <c r="S30" s="172"/>
      <c r="T30" s="70"/>
      <c r="U30" s="70"/>
      <c r="V30" s="70"/>
      <c r="W30" s="70"/>
      <c r="X30" s="70"/>
      <c r="Y30" s="70"/>
      <c r="Z30" s="70"/>
      <c r="AA30" s="70"/>
      <c r="AB30" s="70"/>
    </row>
    <row r="31" spans="2:28" x14ac:dyDescent="0.25">
      <c r="B31" s="119">
        <v>1</v>
      </c>
      <c r="C31" s="26">
        <v>1</v>
      </c>
      <c r="D31" s="26">
        <v>-1</v>
      </c>
      <c r="E31" s="26">
        <f t="shared" si="8"/>
        <v>1</v>
      </c>
      <c r="F31" s="26">
        <f t="shared" si="9"/>
        <v>-1</v>
      </c>
      <c r="G31" s="26">
        <f t="shared" si="10"/>
        <v>-1</v>
      </c>
      <c r="H31" s="26">
        <f t="shared" si="11"/>
        <v>-1</v>
      </c>
      <c r="I31" s="120">
        <v>7.1</v>
      </c>
      <c r="K31" s="170"/>
      <c r="L31" s="171"/>
      <c r="M31" s="171"/>
      <c r="N31" s="171"/>
      <c r="O31" s="171"/>
      <c r="P31" s="171"/>
      <c r="Q31" s="171"/>
      <c r="R31" s="171"/>
      <c r="S31" s="172"/>
    </row>
    <row r="32" spans="2:28" ht="15.75" thickBot="1" x14ac:dyDescent="0.3">
      <c r="B32" s="119">
        <v>1</v>
      </c>
      <c r="C32" s="26">
        <v>1</v>
      </c>
      <c r="D32" s="26">
        <v>-1</v>
      </c>
      <c r="E32" s="26">
        <f t="shared" si="8"/>
        <v>1</v>
      </c>
      <c r="F32" s="26">
        <f t="shared" si="9"/>
        <v>-1</v>
      </c>
      <c r="G32" s="26">
        <f t="shared" si="10"/>
        <v>-1</v>
      </c>
      <c r="H32" s="26">
        <f t="shared" si="11"/>
        <v>-1</v>
      </c>
      <c r="I32" s="120">
        <v>6.6</v>
      </c>
      <c r="K32" s="173"/>
      <c r="L32" s="174"/>
      <c r="M32" s="174"/>
      <c r="N32" s="174"/>
      <c r="O32" s="174"/>
      <c r="P32" s="174"/>
      <c r="Q32" s="174"/>
      <c r="R32" s="174"/>
      <c r="S32" s="175"/>
    </row>
    <row r="33" spans="2:9" x14ac:dyDescent="0.25">
      <c r="B33" s="119">
        <v>1</v>
      </c>
      <c r="C33" s="26">
        <v>1</v>
      </c>
      <c r="D33" s="26">
        <v>-1</v>
      </c>
      <c r="E33" s="26">
        <f t="shared" ref="E33:E36" si="12">B33*C33</f>
        <v>1</v>
      </c>
      <c r="F33" s="26">
        <f t="shared" ref="F33:F36" si="13">B33*D33</f>
        <v>-1</v>
      </c>
      <c r="G33" s="26">
        <f t="shared" ref="G33:G36" si="14">C33*D33</f>
        <v>-1</v>
      </c>
      <c r="H33" s="26">
        <f t="shared" ref="H33:H36" si="15">B33*C33*D33</f>
        <v>-1</v>
      </c>
      <c r="I33" s="120">
        <v>6.8</v>
      </c>
    </row>
    <row r="34" spans="2:9" x14ac:dyDescent="0.25">
      <c r="B34" s="119">
        <v>1</v>
      </c>
      <c r="C34" s="26">
        <v>1</v>
      </c>
      <c r="D34" s="26">
        <v>-1</v>
      </c>
      <c r="E34" s="26">
        <f t="shared" si="12"/>
        <v>1</v>
      </c>
      <c r="F34" s="26">
        <f t="shared" si="13"/>
        <v>-1</v>
      </c>
      <c r="G34" s="26">
        <f t="shared" si="14"/>
        <v>-1</v>
      </c>
      <c r="H34" s="26">
        <f t="shared" si="15"/>
        <v>-1</v>
      </c>
      <c r="I34" s="120">
        <v>6.9</v>
      </c>
    </row>
    <row r="35" spans="2:9" x14ac:dyDescent="0.25">
      <c r="B35" s="119">
        <v>1</v>
      </c>
      <c r="C35" s="26">
        <v>1</v>
      </c>
      <c r="D35" s="26">
        <v>-1</v>
      </c>
      <c r="E35" s="26">
        <f t="shared" si="12"/>
        <v>1</v>
      </c>
      <c r="F35" s="26">
        <f t="shared" si="13"/>
        <v>-1</v>
      </c>
      <c r="G35" s="26">
        <f t="shared" si="14"/>
        <v>-1</v>
      </c>
      <c r="H35" s="26">
        <f t="shared" si="15"/>
        <v>-1</v>
      </c>
      <c r="I35" s="120">
        <v>6.9</v>
      </c>
    </row>
    <row r="36" spans="2:9" x14ac:dyDescent="0.25">
      <c r="B36" s="119">
        <v>1</v>
      </c>
      <c r="C36" s="26">
        <v>1</v>
      </c>
      <c r="D36" s="26">
        <v>-1</v>
      </c>
      <c r="E36" s="26">
        <f t="shared" si="12"/>
        <v>1</v>
      </c>
      <c r="F36" s="26">
        <f t="shared" si="13"/>
        <v>-1</v>
      </c>
      <c r="G36" s="26">
        <f t="shared" si="14"/>
        <v>-1</v>
      </c>
      <c r="H36" s="26">
        <f t="shared" si="15"/>
        <v>-1</v>
      </c>
      <c r="I36" s="120">
        <v>6.8</v>
      </c>
    </row>
    <row r="37" spans="2:9" x14ac:dyDescent="0.25">
      <c r="B37" s="119">
        <v>1</v>
      </c>
      <c r="C37" s="26">
        <v>1</v>
      </c>
      <c r="D37" s="26">
        <v>-1</v>
      </c>
      <c r="E37" s="26">
        <f t="shared" ref="E37:E41" si="16">B37*C37</f>
        <v>1</v>
      </c>
      <c r="F37" s="26">
        <f t="shared" ref="F37:F41" si="17">B37*D37</f>
        <v>-1</v>
      </c>
      <c r="G37" s="26">
        <f t="shared" ref="G37:G41" si="18">C37*D37</f>
        <v>-1</v>
      </c>
      <c r="H37" s="26">
        <f t="shared" ref="H37:H41" si="19">B37*C37*D37</f>
        <v>-1</v>
      </c>
      <c r="I37" s="120">
        <v>7.1</v>
      </c>
    </row>
    <row r="38" spans="2:9" x14ac:dyDescent="0.25">
      <c r="B38" s="119">
        <v>1</v>
      </c>
      <c r="C38" s="26">
        <v>1</v>
      </c>
      <c r="D38" s="26">
        <v>-1</v>
      </c>
      <c r="E38" s="26">
        <f t="shared" si="16"/>
        <v>1</v>
      </c>
      <c r="F38" s="26">
        <f t="shared" si="17"/>
        <v>-1</v>
      </c>
      <c r="G38" s="26">
        <f t="shared" si="18"/>
        <v>-1</v>
      </c>
      <c r="H38" s="26">
        <f t="shared" si="19"/>
        <v>-1</v>
      </c>
      <c r="I38" s="120">
        <v>6.4</v>
      </c>
    </row>
    <row r="39" spans="2:9" x14ac:dyDescent="0.25">
      <c r="B39" s="119">
        <v>1</v>
      </c>
      <c r="C39" s="26">
        <v>1</v>
      </c>
      <c r="D39" s="26">
        <v>-1</v>
      </c>
      <c r="E39" s="26">
        <f t="shared" si="16"/>
        <v>1</v>
      </c>
      <c r="F39" s="26">
        <f t="shared" si="17"/>
        <v>-1</v>
      </c>
      <c r="G39" s="26">
        <f t="shared" si="18"/>
        <v>-1</v>
      </c>
      <c r="H39" s="26">
        <f t="shared" si="19"/>
        <v>-1</v>
      </c>
      <c r="I39" s="120">
        <v>6.5</v>
      </c>
    </row>
    <row r="40" spans="2:9" x14ac:dyDescent="0.25">
      <c r="B40" s="119">
        <v>-1</v>
      </c>
      <c r="C40" s="26">
        <v>-1</v>
      </c>
      <c r="D40" s="26">
        <v>1</v>
      </c>
      <c r="E40" s="26">
        <f t="shared" si="16"/>
        <v>1</v>
      </c>
      <c r="F40" s="26">
        <f t="shared" si="17"/>
        <v>-1</v>
      </c>
      <c r="G40" s="26">
        <f t="shared" si="18"/>
        <v>-1</v>
      </c>
      <c r="H40" s="26">
        <f t="shared" si="19"/>
        <v>1</v>
      </c>
      <c r="I40" s="120">
        <v>4.5999999999999996</v>
      </c>
    </row>
    <row r="41" spans="2:9" x14ac:dyDescent="0.25">
      <c r="B41" s="119">
        <v>-1</v>
      </c>
      <c r="C41" s="26">
        <v>-1</v>
      </c>
      <c r="D41" s="26">
        <v>1</v>
      </c>
      <c r="E41" s="26">
        <f t="shared" si="16"/>
        <v>1</v>
      </c>
      <c r="F41" s="26">
        <f t="shared" si="17"/>
        <v>-1</v>
      </c>
      <c r="G41" s="26">
        <f t="shared" si="18"/>
        <v>-1</v>
      </c>
      <c r="H41" s="26">
        <f t="shared" si="19"/>
        <v>1</v>
      </c>
      <c r="I41" s="120">
        <v>4.8</v>
      </c>
    </row>
    <row r="42" spans="2:9" x14ac:dyDescent="0.25">
      <c r="B42" s="119">
        <v>-1</v>
      </c>
      <c r="C42" s="26">
        <v>-1</v>
      </c>
      <c r="D42" s="26">
        <v>1</v>
      </c>
      <c r="E42" s="26">
        <f t="shared" ref="E42:E50" si="20">B42*C42</f>
        <v>1</v>
      </c>
      <c r="F42" s="26">
        <f t="shared" ref="F42:F50" si="21">B42*D42</f>
        <v>-1</v>
      </c>
      <c r="G42" s="26">
        <f t="shared" ref="G42:G50" si="22">C42*D42</f>
        <v>-1</v>
      </c>
      <c r="H42" s="26">
        <f t="shared" ref="H42:H50" si="23">B42*C42*D42</f>
        <v>1</v>
      </c>
      <c r="I42" s="120">
        <v>4.5</v>
      </c>
    </row>
    <row r="43" spans="2:9" x14ac:dyDescent="0.25">
      <c r="B43" s="119">
        <v>-1</v>
      </c>
      <c r="C43" s="26">
        <v>-1</v>
      </c>
      <c r="D43" s="26">
        <v>1</v>
      </c>
      <c r="E43" s="26">
        <f t="shared" si="20"/>
        <v>1</v>
      </c>
      <c r="F43" s="26">
        <f t="shared" si="21"/>
        <v>-1</v>
      </c>
      <c r="G43" s="26">
        <f t="shared" si="22"/>
        <v>-1</v>
      </c>
      <c r="H43" s="26">
        <f t="shared" si="23"/>
        <v>1</v>
      </c>
      <c r="I43" s="120">
        <v>4.9000000000000004</v>
      </c>
    </row>
    <row r="44" spans="2:9" x14ac:dyDescent="0.25">
      <c r="B44" s="119">
        <v>-1</v>
      </c>
      <c r="C44" s="26">
        <v>-1</v>
      </c>
      <c r="D44" s="26">
        <v>1</v>
      </c>
      <c r="E44" s="26">
        <f t="shared" si="20"/>
        <v>1</v>
      </c>
      <c r="F44" s="26">
        <f t="shared" si="21"/>
        <v>-1</v>
      </c>
      <c r="G44" s="26">
        <f t="shared" si="22"/>
        <v>-1</v>
      </c>
      <c r="H44" s="26">
        <f t="shared" si="23"/>
        <v>1</v>
      </c>
      <c r="I44" s="120">
        <v>5.0999999999999996</v>
      </c>
    </row>
    <row r="45" spans="2:9" x14ac:dyDescent="0.25">
      <c r="B45" s="119">
        <v>-1</v>
      </c>
      <c r="C45" s="26">
        <v>-1</v>
      </c>
      <c r="D45" s="26">
        <v>1</v>
      </c>
      <c r="E45" s="26">
        <f t="shared" si="20"/>
        <v>1</v>
      </c>
      <c r="F45" s="26">
        <f t="shared" si="21"/>
        <v>-1</v>
      </c>
      <c r="G45" s="26">
        <f t="shared" si="22"/>
        <v>-1</v>
      </c>
      <c r="H45" s="26">
        <f t="shared" si="23"/>
        <v>1</v>
      </c>
      <c r="I45" s="120">
        <v>5.3</v>
      </c>
    </row>
    <row r="46" spans="2:9" x14ac:dyDescent="0.25">
      <c r="B46" s="119">
        <v>-1</v>
      </c>
      <c r="C46" s="26">
        <v>-1</v>
      </c>
      <c r="D46" s="26">
        <v>1</v>
      </c>
      <c r="E46" s="26">
        <f t="shared" si="20"/>
        <v>1</v>
      </c>
      <c r="F46" s="26">
        <f t="shared" si="21"/>
        <v>-1</v>
      </c>
      <c r="G46" s="26">
        <f t="shared" si="22"/>
        <v>-1</v>
      </c>
      <c r="H46" s="26">
        <f t="shared" si="23"/>
        <v>1</v>
      </c>
      <c r="I46" s="120">
        <v>4.4000000000000004</v>
      </c>
    </row>
    <row r="47" spans="2:9" x14ac:dyDescent="0.25">
      <c r="B47" s="119">
        <v>-1</v>
      </c>
      <c r="C47" s="26">
        <v>-1</v>
      </c>
      <c r="D47" s="26">
        <v>1</v>
      </c>
      <c r="E47" s="26">
        <f t="shared" si="20"/>
        <v>1</v>
      </c>
      <c r="F47" s="26">
        <f t="shared" si="21"/>
        <v>-1</v>
      </c>
      <c r="G47" s="26">
        <f t="shared" si="22"/>
        <v>-1</v>
      </c>
      <c r="H47" s="26">
        <f t="shared" si="23"/>
        <v>1</v>
      </c>
      <c r="I47" s="120">
        <v>4.9000000000000004</v>
      </c>
    </row>
    <row r="48" spans="2:9" x14ac:dyDescent="0.25">
      <c r="B48" s="119">
        <v>-1</v>
      </c>
      <c r="C48" s="26">
        <v>-1</v>
      </c>
      <c r="D48" s="26">
        <v>1</v>
      </c>
      <c r="E48" s="26">
        <f t="shared" si="20"/>
        <v>1</v>
      </c>
      <c r="F48" s="26">
        <f t="shared" si="21"/>
        <v>-1</v>
      </c>
      <c r="G48" s="26">
        <f t="shared" si="22"/>
        <v>-1</v>
      </c>
      <c r="H48" s="26">
        <f t="shared" si="23"/>
        <v>1</v>
      </c>
      <c r="I48" s="120">
        <v>4.9000000000000004</v>
      </c>
    </row>
    <row r="49" spans="2:9" x14ac:dyDescent="0.25">
      <c r="B49" s="119">
        <v>1</v>
      </c>
      <c r="C49" s="26">
        <v>-1</v>
      </c>
      <c r="D49" s="26">
        <v>1</v>
      </c>
      <c r="E49" s="26">
        <f t="shared" si="20"/>
        <v>-1</v>
      </c>
      <c r="F49" s="26">
        <f t="shared" si="21"/>
        <v>1</v>
      </c>
      <c r="G49" s="26">
        <f t="shared" si="22"/>
        <v>-1</v>
      </c>
      <c r="H49" s="26">
        <f t="shared" si="23"/>
        <v>-1</v>
      </c>
      <c r="I49" s="120">
        <v>5.8</v>
      </c>
    </row>
    <row r="50" spans="2:9" x14ac:dyDescent="0.25">
      <c r="B50" s="119">
        <v>1</v>
      </c>
      <c r="C50" s="26">
        <v>-1</v>
      </c>
      <c r="D50" s="26">
        <v>1</v>
      </c>
      <c r="E50" s="26">
        <f t="shared" si="20"/>
        <v>-1</v>
      </c>
      <c r="F50" s="26">
        <f t="shared" si="21"/>
        <v>1</v>
      </c>
      <c r="G50" s="26">
        <f t="shared" si="22"/>
        <v>-1</v>
      </c>
      <c r="H50" s="26">
        <f t="shared" si="23"/>
        <v>-1</v>
      </c>
      <c r="I50" s="120">
        <v>5.6</v>
      </c>
    </row>
    <row r="51" spans="2:9" x14ac:dyDescent="0.25">
      <c r="B51" s="119">
        <v>1</v>
      </c>
      <c r="C51" s="26">
        <v>-1</v>
      </c>
      <c r="D51" s="26">
        <v>1</v>
      </c>
      <c r="E51" s="26">
        <f t="shared" ref="E51:E59" si="24">B51*C51</f>
        <v>-1</v>
      </c>
      <c r="F51" s="26">
        <f t="shared" ref="F51:F59" si="25">B51*D51</f>
        <v>1</v>
      </c>
      <c r="G51" s="26">
        <f t="shared" ref="G51:G59" si="26">C51*D51</f>
        <v>-1</v>
      </c>
      <c r="H51" s="26">
        <f t="shared" ref="H51:H59" si="27">B51*C51*D51</f>
        <v>-1</v>
      </c>
      <c r="I51" s="120">
        <v>5.3</v>
      </c>
    </row>
    <row r="52" spans="2:9" x14ac:dyDescent="0.25">
      <c r="B52" s="119">
        <v>1</v>
      </c>
      <c r="C52" s="26">
        <v>-1</v>
      </c>
      <c r="D52" s="26">
        <v>1</v>
      </c>
      <c r="E52" s="26">
        <f t="shared" si="24"/>
        <v>-1</v>
      </c>
      <c r="F52" s="26">
        <f t="shared" si="25"/>
        <v>1</v>
      </c>
      <c r="G52" s="26">
        <f t="shared" si="26"/>
        <v>-1</v>
      </c>
      <c r="H52" s="26">
        <f t="shared" si="27"/>
        <v>-1</v>
      </c>
      <c r="I52" s="120">
        <v>5.4</v>
      </c>
    </row>
    <row r="53" spans="2:9" x14ac:dyDescent="0.25">
      <c r="B53" s="119">
        <v>1</v>
      </c>
      <c r="C53" s="26">
        <v>-1</v>
      </c>
      <c r="D53" s="26">
        <v>1</v>
      </c>
      <c r="E53" s="26">
        <f t="shared" si="24"/>
        <v>-1</v>
      </c>
      <c r="F53" s="26">
        <f t="shared" si="25"/>
        <v>1</v>
      </c>
      <c r="G53" s="26">
        <f t="shared" si="26"/>
        <v>-1</v>
      </c>
      <c r="H53" s="26">
        <f t="shared" si="27"/>
        <v>-1</v>
      </c>
      <c r="I53" s="120">
        <v>5.4</v>
      </c>
    </row>
    <row r="54" spans="2:9" x14ac:dyDescent="0.25">
      <c r="B54" s="119">
        <v>1</v>
      </c>
      <c r="C54" s="26">
        <v>-1</v>
      </c>
      <c r="D54" s="26">
        <v>1</v>
      </c>
      <c r="E54" s="26">
        <f t="shared" si="24"/>
        <v>-1</v>
      </c>
      <c r="F54" s="26">
        <f t="shared" si="25"/>
        <v>1</v>
      </c>
      <c r="G54" s="26">
        <f t="shared" si="26"/>
        <v>-1</v>
      </c>
      <c r="H54" s="26">
        <f t="shared" si="27"/>
        <v>-1</v>
      </c>
      <c r="I54" s="120">
        <v>5.4</v>
      </c>
    </row>
    <row r="55" spans="2:9" x14ac:dyDescent="0.25">
      <c r="B55" s="119">
        <v>1</v>
      </c>
      <c r="C55" s="26">
        <v>-1</v>
      </c>
      <c r="D55" s="26">
        <v>1</v>
      </c>
      <c r="E55" s="26">
        <f t="shared" si="24"/>
        <v>-1</v>
      </c>
      <c r="F55" s="26">
        <f t="shared" si="25"/>
        <v>1</v>
      </c>
      <c r="G55" s="26">
        <f t="shared" si="26"/>
        <v>-1</v>
      </c>
      <c r="H55" s="26">
        <f t="shared" si="27"/>
        <v>-1</v>
      </c>
      <c r="I55" s="120">
        <v>5.4</v>
      </c>
    </row>
    <row r="56" spans="2:9" x14ac:dyDescent="0.25">
      <c r="B56" s="119">
        <v>1</v>
      </c>
      <c r="C56" s="26">
        <v>-1</v>
      </c>
      <c r="D56" s="26">
        <v>1</v>
      </c>
      <c r="E56" s="26">
        <f t="shared" si="24"/>
        <v>-1</v>
      </c>
      <c r="F56" s="26">
        <f t="shared" si="25"/>
        <v>1</v>
      </c>
      <c r="G56" s="26">
        <f t="shared" si="26"/>
        <v>-1</v>
      </c>
      <c r="H56" s="26">
        <f t="shared" si="27"/>
        <v>-1</v>
      </c>
      <c r="I56" s="120">
        <v>5.7</v>
      </c>
    </row>
    <row r="57" spans="2:9" x14ac:dyDescent="0.25">
      <c r="B57" s="119">
        <v>1</v>
      </c>
      <c r="C57" s="26">
        <v>-1</v>
      </c>
      <c r="D57" s="26">
        <v>1</v>
      </c>
      <c r="E57" s="26">
        <f t="shared" si="24"/>
        <v>-1</v>
      </c>
      <c r="F57" s="26">
        <f t="shared" si="25"/>
        <v>1</v>
      </c>
      <c r="G57" s="26">
        <f t="shared" si="26"/>
        <v>-1</v>
      </c>
      <c r="H57" s="26">
        <f t="shared" si="27"/>
        <v>-1</v>
      </c>
      <c r="I57" s="120">
        <v>6.1</v>
      </c>
    </row>
    <row r="58" spans="2:9" x14ac:dyDescent="0.25">
      <c r="B58" s="119">
        <v>-1</v>
      </c>
      <c r="C58" s="26">
        <v>1</v>
      </c>
      <c r="D58" s="26">
        <v>1</v>
      </c>
      <c r="E58" s="26">
        <f t="shared" si="24"/>
        <v>-1</v>
      </c>
      <c r="F58" s="26">
        <f t="shared" si="25"/>
        <v>-1</v>
      </c>
      <c r="G58" s="26">
        <f t="shared" si="26"/>
        <v>1</v>
      </c>
      <c r="H58" s="26">
        <f t="shared" si="27"/>
        <v>-1</v>
      </c>
      <c r="I58" s="120">
        <v>7.1</v>
      </c>
    </row>
    <row r="59" spans="2:9" x14ac:dyDescent="0.25">
      <c r="B59" s="119">
        <v>-1</v>
      </c>
      <c r="C59" s="26">
        <v>1</v>
      </c>
      <c r="D59" s="26">
        <v>1</v>
      </c>
      <c r="E59" s="26">
        <f t="shared" si="24"/>
        <v>-1</v>
      </c>
      <c r="F59" s="26">
        <f t="shared" si="25"/>
        <v>-1</v>
      </c>
      <c r="G59" s="26">
        <f t="shared" si="26"/>
        <v>1</v>
      </c>
      <c r="H59" s="26">
        <f t="shared" si="27"/>
        <v>-1</v>
      </c>
      <c r="I59" s="120">
        <v>7.5</v>
      </c>
    </row>
    <row r="60" spans="2:9" x14ac:dyDescent="0.25">
      <c r="B60" s="119">
        <v>-1</v>
      </c>
      <c r="C60" s="26">
        <v>1</v>
      </c>
      <c r="D60" s="26">
        <v>1</v>
      </c>
      <c r="E60" s="26">
        <f t="shared" ref="E60:E68" si="28">B60*C60</f>
        <v>-1</v>
      </c>
      <c r="F60" s="26">
        <f t="shared" ref="F60:F68" si="29">B60*D60</f>
        <v>-1</v>
      </c>
      <c r="G60" s="26">
        <f t="shared" ref="G60:G68" si="30">C60*D60</f>
        <v>1</v>
      </c>
      <c r="H60" s="26">
        <f t="shared" ref="H60:H66" si="31">B60*C60*D60</f>
        <v>-1</v>
      </c>
      <c r="I60" s="120">
        <v>7.1</v>
      </c>
    </row>
    <row r="61" spans="2:9" x14ac:dyDescent="0.25">
      <c r="B61" s="119">
        <v>-1</v>
      </c>
      <c r="C61" s="26">
        <v>1</v>
      </c>
      <c r="D61" s="26">
        <v>1</v>
      </c>
      <c r="E61" s="26">
        <f t="shared" si="28"/>
        <v>-1</v>
      </c>
      <c r="F61" s="26">
        <f t="shared" si="29"/>
        <v>-1</v>
      </c>
      <c r="G61" s="26">
        <f t="shared" si="30"/>
        <v>1</v>
      </c>
      <c r="H61" s="26">
        <f t="shared" si="31"/>
        <v>-1</v>
      </c>
      <c r="I61" s="120">
        <v>6.8</v>
      </c>
    </row>
    <row r="62" spans="2:9" x14ac:dyDescent="0.25">
      <c r="B62" s="119">
        <v>-1</v>
      </c>
      <c r="C62" s="26">
        <v>1</v>
      </c>
      <c r="D62" s="26">
        <v>1</v>
      </c>
      <c r="E62" s="26">
        <f t="shared" si="28"/>
        <v>-1</v>
      </c>
      <c r="F62" s="26">
        <f t="shared" si="29"/>
        <v>-1</v>
      </c>
      <c r="G62" s="26">
        <f t="shared" si="30"/>
        <v>1</v>
      </c>
      <c r="H62" s="26">
        <f t="shared" si="31"/>
        <v>-1</v>
      </c>
      <c r="I62" s="120">
        <v>7.4</v>
      </c>
    </row>
    <row r="63" spans="2:9" x14ac:dyDescent="0.25">
      <c r="B63" s="119">
        <v>-1</v>
      </c>
      <c r="C63" s="26">
        <v>1</v>
      </c>
      <c r="D63" s="26">
        <v>1</v>
      </c>
      <c r="E63" s="26">
        <f t="shared" si="28"/>
        <v>-1</v>
      </c>
      <c r="F63" s="26">
        <f t="shared" si="29"/>
        <v>-1</v>
      </c>
      <c r="G63" s="26">
        <f t="shared" si="30"/>
        <v>1</v>
      </c>
      <c r="H63" s="26">
        <f t="shared" si="31"/>
        <v>-1</v>
      </c>
      <c r="I63" s="120">
        <v>6.2</v>
      </c>
    </row>
    <row r="64" spans="2:9" x14ac:dyDescent="0.25">
      <c r="B64" s="119">
        <v>-1</v>
      </c>
      <c r="C64" s="26">
        <v>1</v>
      </c>
      <c r="D64" s="26">
        <v>1</v>
      </c>
      <c r="E64" s="26">
        <f t="shared" si="28"/>
        <v>-1</v>
      </c>
      <c r="F64" s="26">
        <f t="shared" si="29"/>
        <v>-1</v>
      </c>
      <c r="G64" s="26">
        <f t="shared" si="30"/>
        <v>1</v>
      </c>
      <c r="H64" s="26">
        <f t="shared" si="31"/>
        <v>-1</v>
      </c>
      <c r="I64" s="120">
        <v>6.9</v>
      </c>
    </row>
    <row r="65" spans="2:9" x14ac:dyDescent="0.25">
      <c r="B65" s="119">
        <v>-1</v>
      </c>
      <c r="C65" s="26">
        <v>1</v>
      </c>
      <c r="D65" s="26">
        <v>1</v>
      </c>
      <c r="E65" s="26">
        <f t="shared" si="28"/>
        <v>-1</v>
      </c>
      <c r="F65" s="26">
        <f t="shared" si="29"/>
        <v>-1</v>
      </c>
      <c r="G65" s="26">
        <f t="shared" si="30"/>
        <v>1</v>
      </c>
      <c r="H65" s="26">
        <f t="shared" si="31"/>
        <v>-1</v>
      </c>
      <c r="I65" s="120">
        <v>7</v>
      </c>
    </row>
    <row r="66" spans="2:9" x14ac:dyDescent="0.25">
      <c r="B66" s="119">
        <v>-1</v>
      </c>
      <c r="C66" s="26">
        <v>1</v>
      </c>
      <c r="D66" s="26">
        <v>1</v>
      </c>
      <c r="E66" s="26">
        <f t="shared" si="28"/>
        <v>-1</v>
      </c>
      <c r="F66" s="26">
        <f t="shared" si="29"/>
        <v>-1</v>
      </c>
      <c r="G66" s="26">
        <f t="shared" si="30"/>
        <v>1</v>
      </c>
      <c r="H66" s="26">
        <f t="shared" si="31"/>
        <v>-1</v>
      </c>
      <c r="I66" s="120">
        <v>6.8</v>
      </c>
    </row>
    <row r="67" spans="2:9" x14ac:dyDescent="0.25">
      <c r="B67" s="119">
        <v>1</v>
      </c>
      <c r="C67" s="26">
        <v>1</v>
      </c>
      <c r="D67" s="26">
        <v>1</v>
      </c>
      <c r="E67" s="26">
        <f t="shared" si="28"/>
        <v>1</v>
      </c>
      <c r="F67" s="26">
        <f t="shared" si="29"/>
        <v>1</v>
      </c>
      <c r="G67" s="26">
        <f t="shared" si="30"/>
        <v>1</v>
      </c>
      <c r="H67" s="26">
        <f>B67*C67*D67</f>
        <v>1</v>
      </c>
      <c r="I67" s="120">
        <v>9.5</v>
      </c>
    </row>
    <row r="68" spans="2:9" x14ac:dyDescent="0.25">
      <c r="B68" s="119">
        <v>1</v>
      </c>
      <c r="C68" s="26">
        <v>1</v>
      </c>
      <c r="D68" s="26">
        <v>1</v>
      </c>
      <c r="E68" s="26">
        <f t="shared" si="28"/>
        <v>1</v>
      </c>
      <c r="F68" s="26">
        <f t="shared" si="29"/>
        <v>1</v>
      </c>
      <c r="G68" s="26">
        <f t="shared" si="30"/>
        <v>1</v>
      </c>
      <c r="H68" s="26">
        <f t="shared" ref="H68:H69" si="32">B68*C68*D68</f>
        <v>1</v>
      </c>
      <c r="I68" s="120">
        <v>8.1</v>
      </c>
    </row>
    <row r="69" spans="2:9" x14ac:dyDescent="0.25">
      <c r="B69" s="119">
        <v>1</v>
      </c>
      <c r="C69" s="26">
        <v>1</v>
      </c>
      <c r="D69" s="26">
        <v>1</v>
      </c>
      <c r="E69" s="26">
        <f t="shared" ref="E69:E75" si="33">B69*C69</f>
        <v>1</v>
      </c>
      <c r="F69" s="26">
        <f t="shared" ref="F69:F75" si="34">B69*D69</f>
        <v>1</v>
      </c>
      <c r="G69" s="26">
        <f t="shared" ref="G69:G75" si="35">C69*D69</f>
        <v>1</v>
      </c>
      <c r="H69" s="26">
        <f t="shared" si="32"/>
        <v>1</v>
      </c>
      <c r="I69" s="120">
        <v>8.3000000000000007</v>
      </c>
    </row>
    <row r="70" spans="2:9" x14ac:dyDescent="0.25">
      <c r="B70" s="119">
        <v>1</v>
      </c>
      <c r="C70" s="26">
        <v>1</v>
      </c>
      <c r="D70" s="26">
        <v>1</v>
      </c>
      <c r="E70" s="26">
        <f t="shared" si="33"/>
        <v>1</v>
      </c>
      <c r="F70" s="26">
        <f t="shared" si="34"/>
        <v>1</v>
      </c>
      <c r="G70" s="26">
        <f t="shared" si="35"/>
        <v>1</v>
      </c>
      <c r="H70" s="26">
        <f t="shared" ref="H70:H75" si="36">B70*C70*D70</f>
        <v>1</v>
      </c>
      <c r="I70" s="120">
        <v>7.9</v>
      </c>
    </row>
    <row r="71" spans="2:9" x14ac:dyDescent="0.25">
      <c r="B71" s="119">
        <v>1</v>
      </c>
      <c r="C71" s="26">
        <v>1</v>
      </c>
      <c r="D71" s="26">
        <v>1</v>
      </c>
      <c r="E71" s="26">
        <f t="shared" si="33"/>
        <v>1</v>
      </c>
      <c r="F71" s="26">
        <f t="shared" si="34"/>
        <v>1</v>
      </c>
      <c r="G71" s="26">
        <f t="shared" si="35"/>
        <v>1</v>
      </c>
      <c r="H71" s="26">
        <f t="shared" si="36"/>
        <v>1</v>
      </c>
      <c r="I71" s="120">
        <v>8.4</v>
      </c>
    </row>
    <row r="72" spans="2:9" x14ac:dyDescent="0.25">
      <c r="B72" s="119">
        <v>1</v>
      </c>
      <c r="C72" s="26">
        <v>1</v>
      </c>
      <c r="D72" s="26">
        <v>1</v>
      </c>
      <c r="E72" s="26">
        <f t="shared" si="33"/>
        <v>1</v>
      </c>
      <c r="F72" s="26">
        <f t="shared" si="34"/>
        <v>1</v>
      </c>
      <c r="G72" s="26">
        <f t="shared" si="35"/>
        <v>1</v>
      </c>
      <c r="H72" s="26">
        <f t="shared" si="36"/>
        <v>1</v>
      </c>
      <c r="I72" s="120">
        <v>8.1999999999999993</v>
      </c>
    </row>
    <row r="73" spans="2:9" x14ac:dyDescent="0.25">
      <c r="B73" s="119">
        <v>1</v>
      </c>
      <c r="C73" s="26">
        <v>1</v>
      </c>
      <c r="D73" s="26">
        <v>1</v>
      </c>
      <c r="E73" s="26">
        <f t="shared" si="33"/>
        <v>1</v>
      </c>
      <c r="F73" s="26">
        <f t="shared" si="34"/>
        <v>1</v>
      </c>
      <c r="G73" s="26">
        <f t="shared" si="35"/>
        <v>1</v>
      </c>
      <c r="H73" s="26">
        <f t="shared" si="36"/>
        <v>1</v>
      </c>
      <c r="I73" s="120">
        <v>7.8</v>
      </c>
    </row>
    <row r="74" spans="2:9" x14ac:dyDescent="0.25">
      <c r="B74" s="119">
        <v>1</v>
      </c>
      <c r="C74" s="26">
        <v>1</v>
      </c>
      <c r="D74" s="26">
        <v>1</v>
      </c>
      <c r="E74" s="26">
        <f t="shared" si="33"/>
        <v>1</v>
      </c>
      <c r="F74" s="26">
        <f t="shared" si="34"/>
        <v>1</v>
      </c>
      <c r="G74" s="26">
        <f t="shared" si="35"/>
        <v>1</v>
      </c>
      <c r="H74" s="26">
        <f t="shared" si="36"/>
        <v>1</v>
      </c>
      <c r="I74" s="120">
        <v>8.5</v>
      </c>
    </row>
    <row r="75" spans="2:9" ht="15.75" thickBot="1" x14ac:dyDescent="0.3">
      <c r="B75" s="121">
        <v>1</v>
      </c>
      <c r="C75" s="122">
        <v>1</v>
      </c>
      <c r="D75" s="122">
        <v>1</v>
      </c>
      <c r="E75" s="122">
        <f t="shared" si="33"/>
        <v>1</v>
      </c>
      <c r="F75" s="122">
        <f t="shared" si="34"/>
        <v>1</v>
      </c>
      <c r="G75" s="122">
        <f t="shared" si="35"/>
        <v>1</v>
      </c>
      <c r="H75" s="122">
        <f t="shared" si="36"/>
        <v>1</v>
      </c>
      <c r="I75" s="123">
        <v>9.1999999999999993</v>
      </c>
    </row>
    <row r="147" spans="26:47" ht="15.75" thickBot="1" x14ac:dyDescent="0.3">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row>
    <row r="148" spans="26:47" x14ac:dyDescent="0.25">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row>
    <row r="149" spans="26:47" x14ac:dyDescent="0.25">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row>
    <row r="150" spans="26:47" x14ac:dyDescent="0.25">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row>
    <row r="151" spans="26:47" x14ac:dyDescent="0.25">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row>
    <row r="152" spans="26:47" x14ac:dyDescent="0.25">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row>
  </sheetData>
  <mergeCells count="2">
    <mergeCell ref="A1:P1"/>
    <mergeCell ref="K28:S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workbookViewId="0">
      <selection activeCell="L14" sqref="L14"/>
    </sheetView>
  </sheetViews>
  <sheetFormatPr defaultRowHeight="15" x14ac:dyDescent="0.25"/>
  <sheetData>
    <row r="1" spans="1:17" x14ac:dyDescent="0.25">
      <c r="A1" s="166" t="s">
        <v>18</v>
      </c>
      <c r="B1" s="166"/>
      <c r="C1" s="166"/>
      <c r="D1" s="166"/>
      <c r="E1" s="166"/>
      <c r="F1" s="166"/>
      <c r="G1" s="166"/>
      <c r="H1" s="166"/>
      <c r="I1" s="166"/>
      <c r="J1" s="166"/>
      <c r="K1" s="166"/>
      <c r="L1" s="166"/>
      <c r="M1" s="166"/>
      <c r="N1" s="166"/>
      <c r="O1" s="166"/>
      <c r="P1" s="166"/>
      <c r="Q1" s="166"/>
    </row>
    <row r="2" spans="1:17" ht="15.75" thickBot="1" x14ac:dyDescent="0.3"/>
    <row r="3" spans="1:17" x14ac:dyDescent="0.25">
      <c r="B3" s="176" t="s">
        <v>192</v>
      </c>
      <c r="C3" s="177"/>
      <c r="D3" s="177"/>
      <c r="E3" s="177"/>
      <c r="F3" s="177"/>
      <c r="G3" s="177"/>
      <c r="H3" s="177"/>
      <c r="I3" s="177"/>
      <c r="J3" s="177"/>
      <c r="K3" s="177"/>
      <c r="L3" s="177"/>
      <c r="M3" s="177"/>
      <c r="N3" s="177"/>
      <c r="O3" s="177"/>
      <c r="P3" s="178"/>
    </row>
    <row r="4" spans="1:17" x14ac:dyDescent="0.25">
      <c r="B4" s="179"/>
      <c r="C4" s="180"/>
      <c r="D4" s="180"/>
      <c r="E4" s="180"/>
      <c r="F4" s="180"/>
      <c r="G4" s="180"/>
      <c r="H4" s="180"/>
      <c r="I4" s="180"/>
      <c r="J4" s="180"/>
      <c r="K4" s="180"/>
      <c r="L4" s="180"/>
      <c r="M4" s="180"/>
      <c r="N4" s="180"/>
      <c r="O4" s="180"/>
      <c r="P4" s="181"/>
    </row>
    <row r="5" spans="1:17" ht="15.75" thickBot="1" x14ac:dyDescent="0.3">
      <c r="B5" s="182"/>
      <c r="C5" s="183"/>
      <c r="D5" s="183"/>
      <c r="E5" s="183"/>
      <c r="F5" s="183"/>
      <c r="G5" s="183"/>
      <c r="H5" s="183"/>
      <c r="I5" s="183"/>
      <c r="J5" s="183"/>
      <c r="K5" s="183"/>
      <c r="L5" s="183"/>
      <c r="M5" s="183"/>
      <c r="N5" s="183"/>
      <c r="O5" s="183"/>
      <c r="P5" s="184"/>
    </row>
  </sheetData>
  <mergeCells count="2">
    <mergeCell ref="A1:Q1"/>
    <mergeCell ref="B3:P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workbookViewId="0">
      <selection activeCell="F20" sqref="F20"/>
    </sheetView>
  </sheetViews>
  <sheetFormatPr defaultRowHeight="15" x14ac:dyDescent="0.25"/>
  <sheetData>
    <row r="1" spans="1:19" x14ac:dyDescent="0.25">
      <c r="A1" s="4" t="s">
        <v>19</v>
      </c>
      <c r="B1" s="4"/>
      <c r="C1" s="4"/>
      <c r="D1" s="4"/>
      <c r="E1" s="4"/>
      <c r="F1" s="4"/>
      <c r="G1" s="4"/>
      <c r="H1" s="4"/>
      <c r="I1" s="4"/>
      <c r="J1" s="4"/>
      <c r="K1" s="4"/>
      <c r="L1" s="4"/>
      <c r="M1" s="4"/>
      <c r="N1" s="4"/>
      <c r="O1" s="4"/>
    </row>
    <row r="2" spans="1:19" ht="15.75" thickBot="1" x14ac:dyDescent="0.3"/>
    <row r="3" spans="1:19" x14ac:dyDescent="0.25">
      <c r="B3" s="185" t="s">
        <v>105</v>
      </c>
      <c r="C3" s="186"/>
      <c r="D3" s="186"/>
      <c r="E3" s="186"/>
      <c r="F3" s="186"/>
      <c r="G3" s="186"/>
      <c r="H3" s="186"/>
      <c r="I3" s="186"/>
      <c r="J3" s="186"/>
      <c r="K3" s="186"/>
      <c r="L3" s="186"/>
      <c r="M3" s="186"/>
      <c r="N3" s="186"/>
      <c r="O3" s="187"/>
      <c r="Q3" s="17"/>
      <c r="R3" s="17" t="s">
        <v>103</v>
      </c>
      <c r="S3" s="17" t="s">
        <v>104</v>
      </c>
    </row>
    <row r="4" spans="1:19" x14ac:dyDescent="0.25">
      <c r="B4" s="188"/>
      <c r="C4" s="189"/>
      <c r="D4" s="189"/>
      <c r="E4" s="189"/>
      <c r="F4" s="189"/>
      <c r="G4" s="189"/>
      <c r="H4" s="189"/>
      <c r="I4" s="189"/>
      <c r="J4" s="189"/>
      <c r="K4" s="189"/>
      <c r="L4" s="189"/>
      <c r="M4" s="189"/>
      <c r="N4" s="189"/>
      <c r="O4" s="190"/>
      <c r="Q4" s="17" t="s">
        <v>9</v>
      </c>
      <c r="R4" s="17">
        <f>(1+2)/2</f>
        <v>1.5</v>
      </c>
      <c r="S4" s="17">
        <f>(2-1)/2</f>
        <v>0.5</v>
      </c>
    </row>
    <row r="5" spans="1:19" ht="15.75" thickBot="1" x14ac:dyDescent="0.3">
      <c r="B5" s="191"/>
      <c r="C5" s="192"/>
      <c r="D5" s="192"/>
      <c r="E5" s="192"/>
      <c r="F5" s="192"/>
      <c r="G5" s="192"/>
      <c r="H5" s="192"/>
      <c r="I5" s="192"/>
      <c r="J5" s="192"/>
      <c r="K5" s="192"/>
      <c r="L5" s="192"/>
      <c r="M5" s="192"/>
      <c r="N5" s="192"/>
      <c r="O5" s="193"/>
      <c r="Q5" s="17" t="s">
        <v>10</v>
      </c>
      <c r="R5" s="17">
        <f>(600+1200)/2</f>
        <v>900</v>
      </c>
      <c r="S5" s="17">
        <f>(1200-600)/2</f>
        <v>300</v>
      </c>
    </row>
    <row r="6" spans="1:19" x14ac:dyDescent="0.25">
      <c r="Q6" s="17" t="s">
        <v>11</v>
      </c>
      <c r="R6" s="17">
        <f>(400+800)/2</f>
        <v>600</v>
      </c>
      <c r="S6" s="17">
        <f>(800-400)/2</f>
        <v>200</v>
      </c>
    </row>
  </sheetData>
  <mergeCells count="1">
    <mergeCell ref="B3:O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topLeftCell="D1" workbookViewId="0">
      <selection activeCell="J9" sqref="J9"/>
    </sheetView>
  </sheetViews>
  <sheetFormatPr defaultRowHeight="15" x14ac:dyDescent="0.25"/>
  <cols>
    <col min="12" max="20" width="11.7109375" customWidth="1"/>
  </cols>
  <sheetData>
    <row r="1" spans="1:20" x14ac:dyDescent="0.25">
      <c r="A1" s="4" t="s">
        <v>20</v>
      </c>
      <c r="B1" s="4"/>
      <c r="C1" s="4"/>
      <c r="D1" s="4"/>
      <c r="E1" s="4"/>
      <c r="F1" s="4"/>
      <c r="G1" s="4"/>
      <c r="H1" s="4"/>
      <c r="I1" s="4"/>
      <c r="J1" s="4"/>
      <c r="K1" s="4"/>
    </row>
    <row r="3" spans="1:20" ht="15.75" thickBot="1" x14ac:dyDescent="0.3"/>
    <row r="4" spans="1:20" x14ac:dyDescent="0.25">
      <c r="B4" s="21" t="s">
        <v>12</v>
      </c>
      <c r="C4" s="22" t="s">
        <v>13</v>
      </c>
      <c r="D4" s="22" t="s">
        <v>14</v>
      </c>
      <c r="E4" s="22" t="s">
        <v>48</v>
      </c>
      <c r="F4" s="22" t="s">
        <v>50</v>
      </c>
      <c r="G4" s="118" t="s">
        <v>69</v>
      </c>
      <c r="L4" s="5" t="s">
        <v>77</v>
      </c>
      <c r="M4" s="6"/>
      <c r="N4" s="6"/>
      <c r="O4" s="6"/>
      <c r="P4" s="6"/>
      <c r="Q4" s="6"/>
      <c r="R4" s="6"/>
      <c r="S4" s="6"/>
      <c r="T4" s="7"/>
    </row>
    <row r="5" spans="1:20" ht="15.75" thickBot="1" x14ac:dyDescent="0.3">
      <c r="B5" s="23">
        <v>-1</v>
      </c>
      <c r="C5" s="14">
        <v>-1</v>
      </c>
      <c r="D5" s="14">
        <v>-1</v>
      </c>
      <c r="E5" s="14">
        <v>1</v>
      </c>
      <c r="F5" s="14">
        <v>1</v>
      </c>
      <c r="G5" s="76">
        <v>3.9</v>
      </c>
      <c r="L5" s="8"/>
      <c r="M5" s="9"/>
      <c r="N5" s="9"/>
      <c r="O5" s="9"/>
      <c r="P5" s="9"/>
      <c r="Q5" s="9"/>
      <c r="R5" s="9"/>
      <c r="S5" s="9"/>
      <c r="T5" s="10"/>
    </row>
    <row r="6" spans="1:20" x14ac:dyDescent="0.25">
      <c r="B6" s="23">
        <v>-1</v>
      </c>
      <c r="C6" s="14">
        <v>-1</v>
      </c>
      <c r="D6" s="14">
        <v>-1</v>
      </c>
      <c r="E6" s="14">
        <v>1</v>
      </c>
      <c r="F6" s="14">
        <v>1</v>
      </c>
      <c r="G6" s="76">
        <v>3.8</v>
      </c>
      <c r="L6" s="124" t="s">
        <v>78</v>
      </c>
      <c r="M6" s="31"/>
      <c r="N6" s="9"/>
      <c r="O6" s="9"/>
      <c r="P6" s="9"/>
      <c r="Q6" s="9"/>
      <c r="R6" s="9"/>
      <c r="S6" s="9"/>
      <c r="T6" s="10"/>
    </row>
    <row r="7" spans="1:20" x14ac:dyDescent="0.25">
      <c r="B7" s="23">
        <v>-1</v>
      </c>
      <c r="C7" s="14">
        <v>-1</v>
      </c>
      <c r="D7" s="14">
        <v>-1</v>
      </c>
      <c r="E7" s="14">
        <v>1</v>
      </c>
      <c r="F7" s="14">
        <v>1</v>
      </c>
      <c r="G7" s="76">
        <v>3.5</v>
      </c>
      <c r="L7" s="84" t="s">
        <v>79</v>
      </c>
      <c r="M7" s="27">
        <v>0.96805577761481676</v>
      </c>
      <c r="N7" s="9"/>
      <c r="O7" s="9"/>
      <c r="P7" s="9"/>
      <c r="Q7" s="9"/>
      <c r="R7" s="9"/>
      <c r="S7" s="9"/>
      <c r="T7" s="10"/>
    </row>
    <row r="8" spans="1:20" ht="15.75" thickBot="1" x14ac:dyDescent="0.3">
      <c r="B8" s="23">
        <v>-1</v>
      </c>
      <c r="C8" s="14">
        <v>-1</v>
      </c>
      <c r="D8" s="14">
        <v>-1</v>
      </c>
      <c r="E8" s="14">
        <v>1</v>
      </c>
      <c r="F8" s="14">
        <v>1</v>
      </c>
      <c r="G8" s="76">
        <v>3.9</v>
      </c>
      <c r="L8" s="84" t="s">
        <v>80</v>
      </c>
      <c r="M8" s="27">
        <v>0.9371319885734275</v>
      </c>
      <c r="N8" s="9"/>
      <c r="O8" s="9"/>
      <c r="P8" s="9"/>
      <c r="Q8" s="9"/>
      <c r="R8" s="9"/>
      <c r="S8" s="9"/>
      <c r="T8" s="10"/>
    </row>
    <row r="9" spans="1:20" ht="15" customHeight="1" thickBot="1" x14ac:dyDescent="0.3">
      <c r="B9" s="23">
        <v>-1</v>
      </c>
      <c r="C9" s="14">
        <v>-1</v>
      </c>
      <c r="D9" s="14">
        <v>-1</v>
      </c>
      <c r="E9" s="14">
        <v>1</v>
      </c>
      <c r="F9" s="14">
        <v>1</v>
      </c>
      <c r="G9" s="76">
        <v>3.2</v>
      </c>
      <c r="L9" s="71" t="s">
        <v>81</v>
      </c>
      <c r="M9" s="72">
        <v>0.93236926043505075</v>
      </c>
      <c r="N9" s="9"/>
      <c r="O9" s="194" t="s">
        <v>107</v>
      </c>
      <c r="P9" s="195"/>
      <c r="Q9" s="195"/>
      <c r="R9" s="195"/>
      <c r="S9" s="195"/>
      <c r="T9" s="196"/>
    </row>
    <row r="10" spans="1:20" x14ac:dyDescent="0.25">
      <c r="B10" s="23">
        <v>-1</v>
      </c>
      <c r="C10" s="14">
        <v>-1</v>
      </c>
      <c r="D10" s="14">
        <v>-1</v>
      </c>
      <c r="E10" s="14">
        <v>1</v>
      </c>
      <c r="F10" s="14">
        <v>1</v>
      </c>
      <c r="G10" s="76">
        <v>3.8</v>
      </c>
      <c r="L10" s="84" t="s">
        <v>82</v>
      </c>
      <c r="M10" s="27">
        <v>0.38109800607677047</v>
      </c>
      <c r="N10" s="9"/>
      <c r="O10" s="197"/>
      <c r="P10" s="198"/>
      <c r="Q10" s="198"/>
      <c r="R10" s="198"/>
      <c r="S10" s="198"/>
      <c r="T10" s="199"/>
    </row>
    <row r="11" spans="1:20" ht="15.75" thickBot="1" x14ac:dyDescent="0.3">
      <c r="B11" s="23">
        <v>-1</v>
      </c>
      <c r="C11" s="14">
        <v>-1</v>
      </c>
      <c r="D11" s="14">
        <v>-1</v>
      </c>
      <c r="E11" s="14">
        <v>1</v>
      </c>
      <c r="F11" s="14">
        <v>1</v>
      </c>
      <c r="G11" s="76">
        <v>3.6</v>
      </c>
      <c r="L11" s="77" t="s">
        <v>83</v>
      </c>
      <c r="M11" s="29">
        <v>72</v>
      </c>
      <c r="N11" s="9"/>
      <c r="O11" s="200"/>
      <c r="P11" s="201"/>
      <c r="Q11" s="201"/>
      <c r="R11" s="201"/>
      <c r="S11" s="201"/>
      <c r="T11" s="202"/>
    </row>
    <row r="12" spans="1:20" x14ac:dyDescent="0.25">
      <c r="B12" s="23">
        <v>-1</v>
      </c>
      <c r="C12" s="14">
        <v>-1</v>
      </c>
      <c r="D12" s="14">
        <v>-1</v>
      </c>
      <c r="E12" s="14">
        <v>1</v>
      </c>
      <c r="F12" s="14">
        <v>1</v>
      </c>
      <c r="G12" s="76">
        <v>4.2</v>
      </c>
      <c r="L12" s="8"/>
      <c r="M12" s="9"/>
      <c r="N12" s="9"/>
      <c r="O12" s="9"/>
      <c r="P12" s="9"/>
      <c r="Q12" s="9"/>
      <c r="R12" s="9"/>
      <c r="S12" s="9"/>
      <c r="T12" s="10"/>
    </row>
    <row r="13" spans="1:20" ht="15.75" thickBot="1" x14ac:dyDescent="0.3">
      <c r="B13" s="23">
        <v>-1</v>
      </c>
      <c r="C13" s="14">
        <v>-1</v>
      </c>
      <c r="D13" s="14">
        <v>-1</v>
      </c>
      <c r="E13" s="14">
        <v>1</v>
      </c>
      <c r="F13" s="14">
        <v>1</v>
      </c>
      <c r="G13" s="76">
        <v>4</v>
      </c>
      <c r="L13" s="8" t="s">
        <v>71</v>
      </c>
      <c r="M13" s="9"/>
      <c r="N13" s="9"/>
      <c r="O13" s="9"/>
      <c r="P13" s="9"/>
      <c r="Q13" s="9"/>
      <c r="R13" s="9"/>
      <c r="S13" s="9"/>
      <c r="T13" s="10"/>
    </row>
    <row r="14" spans="1:20" x14ac:dyDescent="0.25">
      <c r="B14" s="119">
        <v>1</v>
      </c>
      <c r="C14" s="26">
        <v>-1</v>
      </c>
      <c r="D14" s="26">
        <v>-1</v>
      </c>
      <c r="E14" s="26">
        <v>-1</v>
      </c>
      <c r="F14" s="26">
        <v>1</v>
      </c>
      <c r="G14" s="120">
        <v>5.2</v>
      </c>
      <c r="L14" s="83"/>
      <c r="M14" s="30" t="s">
        <v>73</v>
      </c>
      <c r="N14" s="30" t="s">
        <v>72</v>
      </c>
      <c r="O14" s="30" t="s">
        <v>74</v>
      </c>
      <c r="P14" s="30" t="s">
        <v>75</v>
      </c>
      <c r="Q14" s="30" t="s">
        <v>87</v>
      </c>
      <c r="R14" s="9"/>
      <c r="S14" s="9"/>
      <c r="T14" s="10"/>
    </row>
    <row r="15" spans="1:20" x14ac:dyDescent="0.25">
      <c r="B15" s="119">
        <v>1</v>
      </c>
      <c r="C15" s="26">
        <v>-1</v>
      </c>
      <c r="D15" s="26">
        <v>-1</v>
      </c>
      <c r="E15" s="26">
        <v>-1</v>
      </c>
      <c r="F15" s="26">
        <v>1</v>
      </c>
      <c r="G15" s="120">
        <v>4.3</v>
      </c>
      <c r="L15" s="84" t="s">
        <v>84</v>
      </c>
      <c r="M15" s="27">
        <v>5</v>
      </c>
      <c r="N15" s="27">
        <v>142.88555555555556</v>
      </c>
      <c r="O15" s="27">
        <v>28.577111111111112</v>
      </c>
      <c r="P15" s="27">
        <v>196.76369537498559</v>
      </c>
      <c r="Q15" s="27">
        <v>3.0583870686274999E-38</v>
      </c>
      <c r="R15" s="9"/>
      <c r="S15" s="9"/>
      <c r="T15" s="10"/>
    </row>
    <row r="16" spans="1:20" x14ac:dyDescent="0.25">
      <c r="B16" s="119">
        <v>1</v>
      </c>
      <c r="C16" s="26">
        <v>-1</v>
      </c>
      <c r="D16" s="26">
        <v>-1</v>
      </c>
      <c r="E16" s="26">
        <v>-1</v>
      </c>
      <c r="F16" s="26">
        <v>1</v>
      </c>
      <c r="G16" s="120">
        <v>4.5</v>
      </c>
      <c r="L16" s="84" t="s">
        <v>85</v>
      </c>
      <c r="M16" s="27">
        <v>66</v>
      </c>
      <c r="N16" s="27">
        <v>9.5855555555555529</v>
      </c>
      <c r="O16" s="27">
        <v>0.14523569023569019</v>
      </c>
      <c r="P16" s="27"/>
      <c r="Q16" s="27"/>
      <c r="R16" s="9"/>
      <c r="S16" s="9"/>
      <c r="T16" s="10"/>
    </row>
    <row r="17" spans="2:20" ht="15.75" thickBot="1" x14ac:dyDescent="0.3">
      <c r="B17" s="119">
        <v>1</v>
      </c>
      <c r="C17" s="26">
        <v>-1</v>
      </c>
      <c r="D17" s="26">
        <v>-1</v>
      </c>
      <c r="E17" s="26">
        <v>-1</v>
      </c>
      <c r="F17" s="26">
        <v>1</v>
      </c>
      <c r="G17" s="120">
        <v>4.7</v>
      </c>
      <c r="L17" s="77" t="s">
        <v>70</v>
      </c>
      <c r="M17" s="29">
        <v>71</v>
      </c>
      <c r="N17" s="29">
        <v>152.4711111111111</v>
      </c>
      <c r="O17" s="29"/>
      <c r="P17" s="29"/>
      <c r="Q17" s="29"/>
      <c r="R17" s="9"/>
      <c r="S17" s="9"/>
      <c r="T17" s="10"/>
    </row>
    <row r="18" spans="2:20" ht="15.75" thickBot="1" x14ac:dyDescent="0.3">
      <c r="B18" s="119">
        <v>1</v>
      </c>
      <c r="C18" s="26">
        <v>-1</v>
      </c>
      <c r="D18" s="26">
        <v>-1</v>
      </c>
      <c r="E18" s="26">
        <v>-1</v>
      </c>
      <c r="F18" s="26">
        <v>1</v>
      </c>
      <c r="G18" s="120">
        <v>4.2</v>
      </c>
      <c r="L18" s="8"/>
      <c r="M18" s="9"/>
      <c r="N18" s="9"/>
      <c r="O18" s="9"/>
      <c r="P18" s="9"/>
      <c r="Q18" s="9"/>
      <c r="R18" s="9"/>
      <c r="S18" s="9"/>
      <c r="T18" s="10"/>
    </row>
    <row r="19" spans="2:20" x14ac:dyDescent="0.25">
      <c r="B19" s="119">
        <v>1</v>
      </c>
      <c r="C19" s="26">
        <v>-1</v>
      </c>
      <c r="D19" s="26">
        <v>-1</v>
      </c>
      <c r="E19" s="26">
        <v>-1</v>
      </c>
      <c r="F19" s="26">
        <v>1</v>
      </c>
      <c r="G19" s="120">
        <v>4.8</v>
      </c>
      <c r="L19" s="83"/>
      <c r="M19" s="30" t="s">
        <v>88</v>
      </c>
      <c r="N19" s="30" t="s">
        <v>82</v>
      </c>
      <c r="O19" s="30" t="s">
        <v>89</v>
      </c>
      <c r="P19" s="30" t="s">
        <v>76</v>
      </c>
      <c r="Q19" s="30" t="s">
        <v>90</v>
      </c>
      <c r="R19" s="30" t="s">
        <v>91</v>
      </c>
      <c r="S19" s="30" t="s">
        <v>92</v>
      </c>
      <c r="T19" s="127" t="s">
        <v>93</v>
      </c>
    </row>
    <row r="20" spans="2:20" x14ac:dyDescent="0.25">
      <c r="B20" s="119">
        <v>1</v>
      </c>
      <c r="C20" s="26">
        <v>-1</v>
      </c>
      <c r="D20" s="26">
        <v>-1</v>
      </c>
      <c r="E20" s="26">
        <v>-1</v>
      </c>
      <c r="F20" s="26">
        <v>1</v>
      </c>
      <c r="G20" s="120">
        <v>4.7</v>
      </c>
      <c r="L20" s="84" t="s">
        <v>86</v>
      </c>
      <c r="M20" s="27">
        <v>5.8388888888888895</v>
      </c>
      <c r="N20" s="27">
        <v>4.4912830732259428E-2</v>
      </c>
      <c r="O20" s="27">
        <v>130.00491827594837</v>
      </c>
      <c r="P20" s="27">
        <v>2.878007379809399E-81</v>
      </c>
      <c r="Q20" s="27">
        <v>5.7492175290944321</v>
      </c>
      <c r="R20" s="27">
        <v>5.9285602486833469</v>
      </c>
      <c r="S20" s="27">
        <v>5.7492175290944321</v>
      </c>
      <c r="T20" s="128">
        <v>5.9285602486833469</v>
      </c>
    </row>
    <row r="21" spans="2:20" x14ac:dyDescent="0.25">
      <c r="B21" s="119">
        <v>1</v>
      </c>
      <c r="C21" s="26">
        <v>-1</v>
      </c>
      <c r="D21" s="26">
        <v>-1</v>
      </c>
      <c r="E21" s="26">
        <v>-1</v>
      </c>
      <c r="F21" s="26">
        <v>1</v>
      </c>
      <c r="G21" s="120">
        <v>3.8</v>
      </c>
      <c r="L21" s="84" t="s">
        <v>12</v>
      </c>
      <c r="M21" s="27">
        <v>0.50277777777777743</v>
      </c>
      <c r="N21" s="27">
        <v>4.4912830732259407E-2</v>
      </c>
      <c r="O21" s="27">
        <v>11.194524361535038</v>
      </c>
      <c r="P21" s="27">
        <v>6.7010978648356048E-17</v>
      </c>
      <c r="Q21" s="27">
        <v>0.41310641798332037</v>
      </c>
      <c r="R21" s="27">
        <v>0.5924491375722345</v>
      </c>
      <c r="S21" s="27">
        <v>0.41310641798332037</v>
      </c>
      <c r="T21" s="128">
        <v>0.5924491375722345</v>
      </c>
    </row>
    <row r="22" spans="2:20" x14ac:dyDescent="0.25">
      <c r="B22" s="119">
        <v>1</v>
      </c>
      <c r="C22" s="26">
        <v>-1</v>
      </c>
      <c r="D22" s="26">
        <v>-1</v>
      </c>
      <c r="E22" s="26">
        <v>-1</v>
      </c>
      <c r="F22" s="26">
        <v>1</v>
      </c>
      <c r="G22" s="120">
        <v>5</v>
      </c>
      <c r="L22" s="84" t="s">
        <v>13</v>
      </c>
      <c r="M22" s="27">
        <v>1.1555555555555557</v>
      </c>
      <c r="N22" s="27">
        <v>4.4912830732259414E-2</v>
      </c>
      <c r="O22" s="27">
        <v>25.728851571262865</v>
      </c>
      <c r="P22" s="27">
        <v>4.0332592386398621E-36</v>
      </c>
      <c r="Q22" s="27">
        <v>1.0658841957610985</v>
      </c>
      <c r="R22" s="27">
        <v>1.2452269153500128</v>
      </c>
      <c r="S22" s="27">
        <v>1.0658841957610985</v>
      </c>
      <c r="T22" s="128">
        <v>1.2452269153500128</v>
      </c>
    </row>
    <row r="23" spans="2:20" x14ac:dyDescent="0.25">
      <c r="B23" s="119">
        <v>-1</v>
      </c>
      <c r="C23" s="26">
        <v>1</v>
      </c>
      <c r="D23" s="26">
        <v>-1</v>
      </c>
      <c r="E23" s="26">
        <v>-1</v>
      </c>
      <c r="F23" s="26">
        <v>-1</v>
      </c>
      <c r="G23" s="120">
        <v>5</v>
      </c>
      <c r="L23" s="84" t="s">
        <v>14</v>
      </c>
      <c r="M23" s="27">
        <v>0.61111111111111116</v>
      </c>
      <c r="N23" s="27">
        <v>4.4912830732259414E-2</v>
      </c>
      <c r="O23" s="27">
        <v>13.606604196340937</v>
      </c>
      <c r="P23" s="27">
        <v>7.9841057021721249E-21</v>
      </c>
      <c r="Q23" s="27">
        <v>0.5214397513166541</v>
      </c>
      <c r="R23" s="27">
        <v>0.70078247090556822</v>
      </c>
      <c r="S23" s="27">
        <v>0.5214397513166541</v>
      </c>
      <c r="T23" s="128">
        <v>0.70078247090556822</v>
      </c>
    </row>
    <row r="24" spans="2:20" x14ac:dyDescent="0.25">
      <c r="B24" s="119">
        <v>-1</v>
      </c>
      <c r="C24" s="26">
        <v>1</v>
      </c>
      <c r="D24" s="26">
        <v>-1</v>
      </c>
      <c r="E24" s="26">
        <v>-1</v>
      </c>
      <c r="F24" s="26">
        <v>-1</v>
      </c>
      <c r="G24" s="120">
        <v>5.8</v>
      </c>
      <c r="L24" s="84" t="s">
        <v>48</v>
      </c>
      <c r="M24" s="27">
        <v>0.11388888888888882</v>
      </c>
      <c r="N24" s="27">
        <v>4.4912830732259441E-2</v>
      </c>
      <c r="O24" s="27">
        <v>2.5357762365908076</v>
      </c>
      <c r="P24" s="27">
        <v>1.3595328742906258E-2</v>
      </c>
      <c r="Q24" s="27">
        <v>2.42175290944317E-2</v>
      </c>
      <c r="R24" s="27">
        <v>0.20356024868334593</v>
      </c>
      <c r="S24" s="27">
        <v>2.42175290944317E-2</v>
      </c>
      <c r="T24" s="128">
        <v>0.20356024868334593</v>
      </c>
    </row>
    <row r="25" spans="2:20" ht="15.75" thickBot="1" x14ac:dyDescent="0.3">
      <c r="B25" s="119">
        <v>-1</v>
      </c>
      <c r="C25" s="26">
        <v>1</v>
      </c>
      <c r="D25" s="26">
        <v>-1</v>
      </c>
      <c r="E25" s="26">
        <v>-1</v>
      </c>
      <c r="F25" s="26">
        <v>-1</v>
      </c>
      <c r="G25" s="120">
        <v>5.9</v>
      </c>
      <c r="L25" s="77" t="s">
        <v>50</v>
      </c>
      <c r="M25" s="29">
        <v>9.9999999999999853E-2</v>
      </c>
      <c r="N25" s="29">
        <v>4.4912830732259407E-2</v>
      </c>
      <c r="O25" s="29">
        <v>2.2265352321285139</v>
      </c>
      <c r="P25" s="29">
        <v>2.9396435561459745E-2</v>
      </c>
      <c r="Q25" s="29">
        <v>1.0328640205542805E-2</v>
      </c>
      <c r="R25" s="29">
        <v>0.1896713597944569</v>
      </c>
      <c r="S25" s="29">
        <v>1.0328640205542805E-2</v>
      </c>
      <c r="T25" s="78">
        <v>0.1896713597944569</v>
      </c>
    </row>
    <row r="26" spans="2:20" x14ac:dyDescent="0.25">
      <c r="B26" s="119">
        <v>-1</v>
      </c>
      <c r="C26" s="26">
        <v>1</v>
      </c>
      <c r="D26" s="26">
        <v>-1</v>
      </c>
      <c r="E26" s="26">
        <v>-1</v>
      </c>
      <c r="F26" s="26">
        <v>-1</v>
      </c>
      <c r="G26" s="120">
        <v>6.1</v>
      </c>
    </row>
    <row r="27" spans="2:20" x14ac:dyDescent="0.25">
      <c r="B27" s="119">
        <v>-1</v>
      </c>
      <c r="C27" s="26">
        <v>1</v>
      </c>
      <c r="D27" s="26">
        <v>-1</v>
      </c>
      <c r="E27" s="26">
        <v>-1</v>
      </c>
      <c r="F27" s="26">
        <v>-1</v>
      </c>
      <c r="G27" s="120">
        <v>5.8</v>
      </c>
    </row>
    <row r="28" spans="2:20" x14ac:dyDescent="0.25">
      <c r="B28" s="119">
        <v>-1</v>
      </c>
      <c r="C28" s="26">
        <v>1</v>
      </c>
      <c r="D28" s="26">
        <v>-1</v>
      </c>
      <c r="E28" s="26">
        <v>-1</v>
      </c>
      <c r="F28" s="26">
        <v>-1</v>
      </c>
      <c r="G28" s="120">
        <v>6.2</v>
      </c>
    </row>
    <row r="29" spans="2:20" x14ac:dyDescent="0.25">
      <c r="B29" s="119">
        <v>-1</v>
      </c>
      <c r="C29" s="26">
        <v>1</v>
      </c>
      <c r="D29" s="26">
        <v>-1</v>
      </c>
      <c r="E29" s="26">
        <v>-1</v>
      </c>
      <c r="F29" s="26">
        <v>-1</v>
      </c>
      <c r="G29" s="120">
        <v>6.3</v>
      </c>
    </row>
    <row r="30" spans="2:20" x14ac:dyDescent="0.25">
      <c r="B30" s="119">
        <v>-1</v>
      </c>
      <c r="C30" s="26">
        <v>1</v>
      </c>
      <c r="D30" s="26">
        <v>-1</v>
      </c>
      <c r="E30" s="26">
        <v>-1</v>
      </c>
      <c r="F30" s="26">
        <v>-1</v>
      </c>
      <c r="G30" s="120">
        <v>5.7</v>
      </c>
    </row>
    <row r="31" spans="2:20" x14ac:dyDescent="0.25">
      <c r="B31" s="119">
        <v>-1</v>
      </c>
      <c r="C31" s="26">
        <v>1</v>
      </c>
      <c r="D31" s="26">
        <v>-1</v>
      </c>
      <c r="E31" s="26">
        <v>-1</v>
      </c>
      <c r="F31" s="26">
        <v>-1</v>
      </c>
      <c r="G31" s="120">
        <v>5.2</v>
      </c>
    </row>
    <row r="32" spans="2:20" x14ac:dyDescent="0.25">
      <c r="B32" s="119">
        <v>1</v>
      </c>
      <c r="C32" s="26">
        <v>1</v>
      </c>
      <c r="D32" s="26">
        <v>-1</v>
      </c>
      <c r="E32" s="26">
        <v>1</v>
      </c>
      <c r="F32" s="26">
        <v>-1</v>
      </c>
      <c r="G32" s="120">
        <v>7.1</v>
      </c>
    </row>
    <row r="33" spans="2:7" x14ac:dyDescent="0.25">
      <c r="B33" s="119">
        <v>1</v>
      </c>
      <c r="C33" s="26">
        <v>1</v>
      </c>
      <c r="D33" s="26">
        <v>-1</v>
      </c>
      <c r="E33" s="26">
        <v>1</v>
      </c>
      <c r="F33" s="26">
        <v>-1</v>
      </c>
      <c r="G33" s="120">
        <v>6.6</v>
      </c>
    </row>
    <row r="34" spans="2:7" x14ac:dyDescent="0.25">
      <c r="B34" s="119">
        <v>1</v>
      </c>
      <c r="C34" s="26">
        <v>1</v>
      </c>
      <c r="D34" s="26">
        <v>-1</v>
      </c>
      <c r="E34" s="26">
        <v>1</v>
      </c>
      <c r="F34" s="26">
        <v>-1</v>
      </c>
      <c r="G34" s="120">
        <v>6.8</v>
      </c>
    </row>
    <row r="35" spans="2:7" x14ac:dyDescent="0.25">
      <c r="B35" s="119">
        <v>1</v>
      </c>
      <c r="C35" s="26">
        <v>1</v>
      </c>
      <c r="D35" s="26">
        <v>-1</v>
      </c>
      <c r="E35" s="26">
        <v>1</v>
      </c>
      <c r="F35" s="26">
        <v>-1</v>
      </c>
      <c r="G35" s="120">
        <v>6.9</v>
      </c>
    </row>
    <row r="36" spans="2:7" x14ac:dyDescent="0.25">
      <c r="B36" s="119">
        <v>1</v>
      </c>
      <c r="C36" s="26">
        <v>1</v>
      </c>
      <c r="D36" s="26">
        <v>-1</v>
      </c>
      <c r="E36" s="26">
        <v>1</v>
      </c>
      <c r="F36" s="26">
        <v>-1</v>
      </c>
      <c r="G36" s="120">
        <v>6.9</v>
      </c>
    </row>
    <row r="37" spans="2:7" x14ac:dyDescent="0.25">
      <c r="B37" s="119">
        <v>1</v>
      </c>
      <c r="C37" s="26">
        <v>1</v>
      </c>
      <c r="D37" s="26">
        <v>-1</v>
      </c>
      <c r="E37" s="26">
        <v>1</v>
      </c>
      <c r="F37" s="26">
        <v>-1</v>
      </c>
      <c r="G37" s="120">
        <v>6.8</v>
      </c>
    </row>
    <row r="38" spans="2:7" x14ac:dyDescent="0.25">
      <c r="B38" s="119">
        <v>1</v>
      </c>
      <c r="C38" s="26">
        <v>1</v>
      </c>
      <c r="D38" s="26">
        <v>-1</v>
      </c>
      <c r="E38" s="26">
        <v>1</v>
      </c>
      <c r="F38" s="26">
        <v>-1</v>
      </c>
      <c r="G38" s="120">
        <v>7.1</v>
      </c>
    </row>
    <row r="39" spans="2:7" x14ac:dyDescent="0.25">
      <c r="B39" s="119">
        <v>1</v>
      </c>
      <c r="C39" s="26">
        <v>1</v>
      </c>
      <c r="D39" s="26">
        <v>-1</v>
      </c>
      <c r="E39" s="26">
        <v>1</v>
      </c>
      <c r="F39" s="26">
        <v>-1</v>
      </c>
      <c r="G39" s="120">
        <v>6.4</v>
      </c>
    </row>
    <row r="40" spans="2:7" x14ac:dyDescent="0.25">
      <c r="B40" s="119">
        <v>1</v>
      </c>
      <c r="C40" s="26">
        <v>1</v>
      </c>
      <c r="D40" s="26">
        <v>-1</v>
      </c>
      <c r="E40" s="26">
        <v>1</v>
      </c>
      <c r="F40" s="26">
        <v>-1</v>
      </c>
      <c r="G40" s="120">
        <v>6.5</v>
      </c>
    </row>
    <row r="41" spans="2:7" x14ac:dyDescent="0.25">
      <c r="B41" s="119">
        <v>-1</v>
      </c>
      <c r="C41" s="26">
        <v>-1</v>
      </c>
      <c r="D41" s="26">
        <v>1</v>
      </c>
      <c r="E41" s="26">
        <v>1</v>
      </c>
      <c r="F41" s="26">
        <v>-1</v>
      </c>
      <c r="G41" s="120">
        <v>4.5999999999999996</v>
      </c>
    </row>
    <row r="42" spans="2:7" x14ac:dyDescent="0.25">
      <c r="B42" s="119">
        <v>-1</v>
      </c>
      <c r="C42" s="26">
        <v>-1</v>
      </c>
      <c r="D42" s="26">
        <v>1</v>
      </c>
      <c r="E42" s="26">
        <v>1</v>
      </c>
      <c r="F42" s="26">
        <v>-1</v>
      </c>
      <c r="G42" s="120">
        <v>4.8</v>
      </c>
    </row>
    <row r="43" spans="2:7" x14ac:dyDescent="0.25">
      <c r="B43" s="119">
        <v>-1</v>
      </c>
      <c r="C43" s="26">
        <v>-1</v>
      </c>
      <c r="D43" s="26">
        <v>1</v>
      </c>
      <c r="E43" s="26">
        <v>1</v>
      </c>
      <c r="F43" s="26">
        <v>-1</v>
      </c>
      <c r="G43" s="120">
        <v>4.5</v>
      </c>
    </row>
    <row r="44" spans="2:7" x14ac:dyDescent="0.25">
      <c r="B44" s="119">
        <v>-1</v>
      </c>
      <c r="C44" s="26">
        <v>-1</v>
      </c>
      <c r="D44" s="26">
        <v>1</v>
      </c>
      <c r="E44" s="26">
        <v>1</v>
      </c>
      <c r="F44" s="26">
        <v>-1</v>
      </c>
      <c r="G44" s="120">
        <v>4.9000000000000004</v>
      </c>
    </row>
    <row r="45" spans="2:7" x14ac:dyDescent="0.25">
      <c r="B45" s="119">
        <v>-1</v>
      </c>
      <c r="C45" s="26">
        <v>-1</v>
      </c>
      <c r="D45" s="26">
        <v>1</v>
      </c>
      <c r="E45" s="26">
        <v>1</v>
      </c>
      <c r="F45" s="26">
        <v>-1</v>
      </c>
      <c r="G45" s="120">
        <v>5.0999999999999996</v>
      </c>
    </row>
    <row r="46" spans="2:7" x14ac:dyDescent="0.25">
      <c r="B46" s="119">
        <v>-1</v>
      </c>
      <c r="C46" s="26">
        <v>-1</v>
      </c>
      <c r="D46" s="26">
        <v>1</v>
      </c>
      <c r="E46" s="26">
        <v>1</v>
      </c>
      <c r="F46" s="26">
        <v>-1</v>
      </c>
      <c r="G46" s="120">
        <v>5.3</v>
      </c>
    </row>
    <row r="47" spans="2:7" x14ac:dyDescent="0.25">
      <c r="B47" s="119">
        <v>-1</v>
      </c>
      <c r="C47" s="26">
        <v>-1</v>
      </c>
      <c r="D47" s="26">
        <v>1</v>
      </c>
      <c r="E47" s="26">
        <v>1</v>
      </c>
      <c r="F47" s="26">
        <v>-1</v>
      </c>
      <c r="G47" s="120">
        <v>4.4000000000000004</v>
      </c>
    </row>
    <row r="48" spans="2:7" x14ac:dyDescent="0.25">
      <c r="B48" s="119">
        <v>-1</v>
      </c>
      <c r="C48" s="26">
        <v>-1</v>
      </c>
      <c r="D48" s="26">
        <v>1</v>
      </c>
      <c r="E48" s="26">
        <v>1</v>
      </c>
      <c r="F48" s="26">
        <v>-1</v>
      </c>
      <c r="G48" s="120">
        <v>4.9000000000000004</v>
      </c>
    </row>
    <row r="49" spans="2:7" x14ac:dyDescent="0.25">
      <c r="B49" s="119">
        <v>-1</v>
      </c>
      <c r="C49" s="26">
        <v>-1</v>
      </c>
      <c r="D49" s="26">
        <v>1</v>
      </c>
      <c r="E49" s="26">
        <v>1</v>
      </c>
      <c r="F49" s="26">
        <v>-1</v>
      </c>
      <c r="G49" s="120">
        <v>4.9000000000000004</v>
      </c>
    </row>
    <row r="50" spans="2:7" x14ac:dyDescent="0.25">
      <c r="B50" s="119">
        <v>1</v>
      </c>
      <c r="C50" s="26">
        <v>-1</v>
      </c>
      <c r="D50" s="26">
        <v>1</v>
      </c>
      <c r="E50" s="26">
        <v>-1</v>
      </c>
      <c r="F50" s="26">
        <v>-1</v>
      </c>
      <c r="G50" s="120">
        <v>5.8</v>
      </c>
    </row>
    <row r="51" spans="2:7" x14ac:dyDescent="0.25">
      <c r="B51" s="119">
        <v>1</v>
      </c>
      <c r="C51" s="26">
        <v>-1</v>
      </c>
      <c r="D51" s="26">
        <v>1</v>
      </c>
      <c r="E51" s="26">
        <v>-1</v>
      </c>
      <c r="F51" s="26">
        <v>-1</v>
      </c>
      <c r="G51" s="120">
        <v>5.6</v>
      </c>
    </row>
    <row r="52" spans="2:7" x14ac:dyDescent="0.25">
      <c r="B52" s="119">
        <v>1</v>
      </c>
      <c r="C52" s="26">
        <v>-1</v>
      </c>
      <c r="D52" s="26">
        <v>1</v>
      </c>
      <c r="E52" s="26">
        <v>-1</v>
      </c>
      <c r="F52" s="26">
        <v>-1</v>
      </c>
      <c r="G52" s="120">
        <v>5.3</v>
      </c>
    </row>
    <row r="53" spans="2:7" x14ac:dyDescent="0.25">
      <c r="B53" s="119">
        <v>1</v>
      </c>
      <c r="C53" s="26">
        <v>-1</v>
      </c>
      <c r="D53" s="26">
        <v>1</v>
      </c>
      <c r="E53" s="26">
        <v>-1</v>
      </c>
      <c r="F53" s="26">
        <v>-1</v>
      </c>
      <c r="G53" s="120">
        <v>5.4</v>
      </c>
    </row>
    <row r="54" spans="2:7" x14ac:dyDescent="0.25">
      <c r="B54" s="119">
        <v>1</v>
      </c>
      <c r="C54" s="26">
        <v>-1</v>
      </c>
      <c r="D54" s="26">
        <v>1</v>
      </c>
      <c r="E54" s="26">
        <v>-1</v>
      </c>
      <c r="F54" s="26">
        <v>-1</v>
      </c>
      <c r="G54" s="120">
        <v>5.4</v>
      </c>
    </row>
    <row r="55" spans="2:7" x14ac:dyDescent="0.25">
      <c r="B55" s="119">
        <v>1</v>
      </c>
      <c r="C55" s="26">
        <v>-1</v>
      </c>
      <c r="D55" s="26">
        <v>1</v>
      </c>
      <c r="E55" s="26">
        <v>-1</v>
      </c>
      <c r="F55" s="26">
        <v>-1</v>
      </c>
      <c r="G55" s="120">
        <v>5.4</v>
      </c>
    </row>
    <row r="56" spans="2:7" x14ac:dyDescent="0.25">
      <c r="B56" s="119">
        <v>1</v>
      </c>
      <c r="C56" s="26">
        <v>-1</v>
      </c>
      <c r="D56" s="26">
        <v>1</v>
      </c>
      <c r="E56" s="26">
        <v>-1</v>
      </c>
      <c r="F56" s="26">
        <v>-1</v>
      </c>
      <c r="G56" s="120">
        <v>5.4</v>
      </c>
    </row>
    <row r="57" spans="2:7" x14ac:dyDescent="0.25">
      <c r="B57" s="119">
        <v>1</v>
      </c>
      <c r="C57" s="26">
        <v>-1</v>
      </c>
      <c r="D57" s="26">
        <v>1</v>
      </c>
      <c r="E57" s="26">
        <v>-1</v>
      </c>
      <c r="F57" s="26">
        <v>-1</v>
      </c>
      <c r="G57" s="120">
        <v>5.7</v>
      </c>
    </row>
    <row r="58" spans="2:7" x14ac:dyDescent="0.25">
      <c r="B58" s="119">
        <v>1</v>
      </c>
      <c r="C58" s="26">
        <v>-1</v>
      </c>
      <c r="D58" s="26">
        <v>1</v>
      </c>
      <c r="E58" s="26">
        <v>-1</v>
      </c>
      <c r="F58" s="26">
        <v>-1</v>
      </c>
      <c r="G58" s="120">
        <v>6.1</v>
      </c>
    </row>
    <row r="59" spans="2:7" x14ac:dyDescent="0.25">
      <c r="B59" s="119">
        <v>-1</v>
      </c>
      <c r="C59" s="26">
        <v>1</v>
      </c>
      <c r="D59" s="26">
        <v>1</v>
      </c>
      <c r="E59" s="26">
        <v>-1</v>
      </c>
      <c r="F59" s="26">
        <v>1</v>
      </c>
      <c r="G59" s="120">
        <v>7.1</v>
      </c>
    </row>
    <row r="60" spans="2:7" x14ac:dyDescent="0.25">
      <c r="B60" s="119">
        <v>-1</v>
      </c>
      <c r="C60" s="26">
        <v>1</v>
      </c>
      <c r="D60" s="26">
        <v>1</v>
      </c>
      <c r="E60" s="26">
        <v>-1</v>
      </c>
      <c r="F60" s="26">
        <v>1</v>
      </c>
      <c r="G60" s="120">
        <v>7.5</v>
      </c>
    </row>
    <row r="61" spans="2:7" x14ac:dyDescent="0.25">
      <c r="B61" s="119">
        <v>-1</v>
      </c>
      <c r="C61" s="26">
        <v>1</v>
      </c>
      <c r="D61" s="26">
        <v>1</v>
      </c>
      <c r="E61" s="26">
        <v>-1</v>
      </c>
      <c r="F61" s="26">
        <v>1</v>
      </c>
      <c r="G61" s="120">
        <v>7.1</v>
      </c>
    </row>
    <row r="62" spans="2:7" x14ac:dyDescent="0.25">
      <c r="B62" s="119">
        <v>-1</v>
      </c>
      <c r="C62" s="26">
        <v>1</v>
      </c>
      <c r="D62" s="26">
        <v>1</v>
      </c>
      <c r="E62" s="26">
        <v>-1</v>
      </c>
      <c r="F62" s="26">
        <v>1</v>
      </c>
      <c r="G62" s="120">
        <v>6.8</v>
      </c>
    </row>
    <row r="63" spans="2:7" x14ac:dyDescent="0.25">
      <c r="B63" s="119">
        <v>-1</v>
      </c>
      <c r="C63" s="26">
        <v>1</v>
      </c>
      <c r="D63" s="26">
        <v>1</v>
      </c>
      <c r="E63" s="26">
        <v>-1</v>
      </c>
      <c r="F63" s="26">
        <v>1</v>
      </c>
      <c r="G63" s="120">
        <v>7.4</v>
      </c>
    </row>
    <row r="64" spans="2:7" x14ac:dyDescent="0.25">
      <c r="B64" s="119">
        <v>-1</v>
      </c>
      <c r="C64" s="26">
        <v>1</v>
      </c>
      <c r="D64" s="26">
        <v>1</v>
      </c>
      <c r="E64" s="26">
        <v>-1</v>
      </c>
      <c r="F64" s="26">
        <v>1</v>
      </c>
      <c r="G64" s="120">
        <v>6.2</v>
      </c>
    </row>
    <row r="65" spans="2:7" x14ac:dyDescent="0.25">
      <c r="B65" s="119">
        <v>-1</v>
      </c>
      <c r="C65" s="26">
        <v>1</v>
      </c>
      <c r="D65" s="26">
        <v>1</v>
      </c>
      <c r="E65" s="26">
        <v>-1</v>
      </c>
      <c r="F65" s="26">
        <v>1</v>
      </c>
      <c r="G65" s="120">
        <v>6.9</v>
      </c>
    </row>
    <row r="66" spans="2:7" x14ac:dyDescent="0.25">
      <c r="B66" s="119">
        <v>-1</v>
      </c>
      <c r="C66" s="26">
        <v>1</v>
      </c>
      <c r="D66" s="26">
        <v>1</v>
      </c>
      <c r="E66" s="26">
        <v>-1</v>
      </c>
      <c r="F66" s="26">
        <v>1</v>
      </c>
      <c r="G66" s="120">
        <v>7</v>
      </c>
    </row>
    <row r="67" spans="2:7" x14ac:dyDescent="0.25">
      <c r="B67" s="119">
        <v>-1</v>
      </c>
      <c r="C67" s="26">
        <v>1</v>
      </c>
      <c r="D67" s="26">
        <v>1</v>
      </c>
      <c r="E67" s="26">
        <v>-1</v>
      </c>
      <c r="F67" s="26">
        <v>1</v>
      </c>
      <c r="G67" s="120">
        <v>6.8</v>
      </c>
    </row>
    <row r="68" spans="2:7" x14ac:dyDescent="0.25">
      <c r="B68" s="119">
        <v>1</v>
      </c>
      <c r="C68" s="26">
        <v>1</v>
      </c>
      <c r="D68" s="26">
        <v>1</v>
      </c>
      <c r="E68" s="26">
        <v>1</v>
      </c>
      <c r="F68" s="26">
        <v>1</v>
      </c>
      <c r="G68" s="120">
        <v>9.5</v>
      </c>
    </row>
    <row r="69" spans="2:7" x14ac:dyDescent="0.25">
      <c r="B69" s="119">
        <v>1</v>
      </c>
      <c r="C69" s="26">
        <v>1</v>
      </c>
      <c r="D69" s="26">
        <v>1</v>
      </c>
      <c r="E69" s="26">
        <v>1</v>
      </c>
      <c r="F69" s="26">
        <v>1</v>
      </c>
      <c r="G69" s="120">
        <v>8.1</v>
      </c>
    </row>
    <row r="70" spans="2:7" x14ac:dyDescent="0.25">
      <c r="B70" s="119">
        <v>1</v>
      </c>
      <c r="C70" s="26">
        <v>1</v>
      </c>
      <c r="D70" s="26">
        <v>1</v>
      </c>
      <c r="E70" s="26">
        <v>1</v>
      </c>
      <c r="F70" s="26">
        <v>1</v>
      </c>
      <c r="G70" s="120">
        <v>8.3000000000000007</v>
      </c>
    </row>
    <row r="71" spans="2:7" x14ac:dyDescent="0.25">
      <c r="B71" s="119">
        <v>1</v>
      </c>
      <c r="C71" s="26">
        <v>1</v>
      </c>
      <c r="D71" s="26">
        <v>1</v>
      </c>
      <c r="E71" s="26">
        <v>1</v>
      </c>
      <c r="F71" s="26">
        <v>1</v>
      </c>
      <c r="G71" s="120">
        <v>7.9</v>
      </c>
    </row>
    <row r="72" spans="2:7" x14ac:dyDescent="0.25">
      <c r="B72" s="119">
        <v>1</v>
      </c>
      <c r="C72" s="26">
        <v>1</v>
      </c>
      <c r="D72" s="26">
        <v>1</v>
      </c>
      <c r="E72" s="26">
        <v>1</v>
      </c>
      <c r="F72" s="26">
        <v>1</v>
      </c>
      <c r="G72" s="120">
        <v>8.4</v>
      </c>
    </row>
    <row r="73" spans="2:7" x14ac:dyDescent="0.25">
      <c r="B73" s="119">
        <v>1</v>
      </c>
      <c r="C73" s="26">
        <v>1</v>
      </c>
      <c r="D73" s="26">
        <v>1</v>
      </c>
      <c r="E73" s="26">
        <v>1</v>
      </c>
      <c r="F73" s="26">
        <v>1</v>
      </c>
      <c r="G73" s="120">
        <v>8.1999999999999993</v>
      </c>
    </row>
    <row r="74" spans="2:7" x14ac:dyDescent="0.25">
      <c r="B74" s="119">
        <v>1</v>
      </c>
      <c r="C74" s="26">
        <v>1</v>
      </c>
      <c r="D74" s="26">
        <v>1</v>
      </c>
      <c r="E74" s="26">
        <v>1</v>
      </c>
      <c r="F74" s="26">
        <v>1</v>
      </c>
      <c r="G74" s="120">
        <v>7.8</v>
      </c>
    </row>
    <row r="75" spans="2:7" x14ac:dyDescent="0.25">
      <c r="B75" s="119">
        <v>1</v>
      </c>
      <c r="C75" s="26">
        <v>1</v>
      </c>
      <c r="D75" s="26">
        <v>1</v>
      </c>
      <c r="E75" s="26">
        <v>1</v>
      </c>
      <c r="F75" s="26">
        <v>1</v>
      </c>
      <c r="G75" s="120">
        <v>8.5</v>
      </c>
    </row>
    <row r="76" spans="2:7" ht="15.75" thickBot="1" x14ac:dyDescent="0.3">
      <c r="B76" s="121">
        <v>1</v>
      </c>
      <c r="C76" s="122">
        <v>1</v>
      </c>
      <c r="D76" s="122">
        <v>1</v>
      </c>
      <c r="E76" s="122">
        <v>1</v>
      </c>
      <c r="F76" s="122">
        <v>1</v>
      </c>
      <c r="G76" s="123">
        <v>9.1999999999999993</v>
      </c>
    </row>
  </sheetData>
  <mergeCells count="1">
    <mergeCell ref="O9:T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C19" sqref="C19"/>
    </sheetView>
  </sheetViews>
  <sheetFormatPr defaultRowHeight="15" x14ac:dyDescent="0.25"/>
  <cols>
    <col min="4" max="4" width="12.7109375" customWidth="1"/>
    <col min="5" max="5" width="17" customWidth="1"/>
  </cols>
  <sheetData>
    <row r="1" spans="1:16" x14ac:dyDescent="0.25">
      <c r="A1" s="4" t="s">
        <v>21</v>
      </c>
      <c r="B1" s="4"/>
      <c r="C1" s="4"/>
      <c r="D1" s="4"/>
      <c r="E1" s="4"/>
      <c r="F1" s="4"/>
      <c r="G1" s="4"/>
      <c r="H1" s="4"/>
      <c r="I1" s="4"/>
      <c r="J1" s="4"/>
      <c r="K1" s="4"/>
      <c r="L1" s="4"/>
      <c r="M1" s="4"/>
      <c r="N1" s="4"/>
      <c r="O1" s="4"/>
      <c r="P1" s="4"/>
    </row>
    <row r="3" spans="1:16" ht="15.75" thickBot="1" x14ac:dyDescent="0.3"/>
    <row r="4" spans="1:16" x14ac:dyDescent="0.25">
      <c r="B4" s="5" t="s">
        <v>77</v>
      </c>
      <c r="C4" s="7"/>
    </row>
    <row r="5" spans="1:16" ht="15.75" thickBot="1" x14ac:dyDescent="0.3">
      <c r="B5" s="8"/>
      <c r="C5" s="10"/>
    </row>
    <row r="6" spans="1:16" x14ac:dyDescent="0.25">
      <c r="B6" s="124" t="s">
        <v>78</v>
      </c>
      <c r="C6" s="129"/>
    </row>
    <row r="7" spans="1:16" x14ac:dyDescent="0.25">
      <c r="B7" s="84" t="s">
        <v>79</v>
      </c>
      <c r="C7" s="128">
        <v>0.96805577761481676</v>
      </c>
    </row>
    <row r="8" spans="1:16" ht="15.75" thickBot="1" x14ac:dyDescent="0.3">
      <c r="B8" s="85" t="s">
        <v>80</v>
      </c>
      <c r="C8" s="130">
        <v>0.9371319885734275</v>
      </c>
    </row>
    <row r="9" spans="1:16" ht="15.75" thickBot="1" x14ac:dyDescent="0.3">
      <c r="B9" s="71" t="s">
        <v>81</v>
      </c>
      <c r="C9" s="72">
        <v>0.93236926043505075</v>
      </c>
      <c r="E9" s="194" t="s">
        <v>106</v>
      </c>
      <c r="F9" s="195"/>
      <c r="G9" s="195"/>
      <c r="H9" s="195"/>
      <c r="I9" s="195"/>
      <c r="J9" s="196"/>
    </row>
    <row r="10" spans="1:16" x14ac:dyDescent="0.25">
      <c r="B10" s="84" t="s">
        <v>82</v>
      </c>
      <c r="C10" s="128">
        <v>0.38109800607677047</v>
      </c>
      <c r="E10" s="197"/>
      <c r="F10" s="198"/>
      <c r="G10" s="198"/>
      <c r="H10" s="198"/>
      <c r="I10" s="198"/>
      <c r="J10" s="199"/>
    </row>
    <row r="11" spans="1:16" ht="15.75" thickBot="1" x14ac:dyDescent="0.3">
      <c r="B11" s="77" t="s">
        <v>83</v>
      </c>
      <c r="C11" s="78">
        <v>72</v>
      </c>
      <c r="E11" s="200"/>
      <c r="F11" s="201"/>
      <c r="G11" s="201"/>
      <c r="H11" s="201"/>
      <c r="I11" s="201"/>
      <c r="J11" s="202"/>
    </row>
  </sheetData>
  <mergeCells count="1">
    <mergeCell ref="E9:J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E5" sqref="E5"/>
    </sheetView>
  </sheetViews>
  <sheetFormatPr defaultRowHeight="15" x14ac:dyDescent="0.25"/>
  <cols>
    <col min="2" max="2" width="16.140625" customWidth="1"/>
    <col min="3" max="3" width="10.28515625" bestFit="1" customWidth="1"/>
    <col min="4" max="4" width="12.85546875" customWidth="1"/>
    <col min="5" max="5" width="13.5703125" customWidth="1"/>
  </cols>
  <sheetData>
    <row r="1" spans="1:16" x14ac:dyDescent="0.25">
      <c r="A1" s="166" t="s">
        <v>22</v>
      </c>
      <c r="B1" s="166"/>
      <c r="C1" s="166"/>
      <c r="D1" s="166"/>
      <c r="E1" s="166"/>
      <c r="F1" s="166"/>
    </row>
    <row r="3" spans="1:16" ht="15.75" thickBot="1" x14ac:dyDescent="0.3"/>
    <row r="4" spans="1:16" ht="14.45" customHeight="1" x14ac:dyDescent="0.25">
      <c r="B4" s="79" t="s">
        <v>108</v>
      </c>
      <c r="C4" s="34"/>
      <c r="D4" s="34"/>
      <c r="E4" s="35"/>
      <c r="H4" s="203" t="s">
        <v>113</v>
      </c>
      <c r="I4" s="204"/>
      <c r="J4" s="204"/>
      <c r="K4" s="204"/>
      <c r="L4" s="204"/>
      <c r="M4" s="204"/>
      <c r="N4" s="204"/>
      <c r="O4" s="204"/>
      <c r="P4" s="205"/>
    </row>
    <row r="5" spans="1:16" x14ac:dyDescent="0.25">
      <c r="B5" s="52" t="s">
        <v>109</v>
      </c>
      <c r="C5" s="53" t="s">
        <v>110</v>
      </c>
      <c r="D5" s="53" t="s">
        <v>111</v>
      </c>
      <c r="E5" s="54" t="s">
        <v>112</v>
      </c>
      <c r="H5" s="206"/>
      <c r="I5" s="207"/>
      <c r="J5" s="207"/>
      <c r="K5" s="207"/>
      <c r="L5" s="207"/>
      <c r="M5" s="207"/>
      <c r="N5" s="207"/>
      <c r="O5" s="207"/>
      <c r="P5" s="208"/>
    </row>
    <row r="6" spans="1:16" ht="15.75" thickBot="1" x14ac:dyDescent="0.3">
      <c r="B6" s="80">
        <v>0.38109800607677047</v>
      </c>
      <c r="C6" s="81">
        <v>0.9371319885734275</v>
      </c>
      <c r="D6" s="81">
        <v>0.93236926043505075</v>
      </c>
      <c r="E6" s="82">
        <v>0.9335623232816419</v>
      </c>
      <c r="H6" s="206"/>
      <c r="I6" s="207"/>
      <c r="J6" s="207"/>
      <c r="K6" s="207"/>
      <c r="L6" s="207"/>
      <c r="M6" s="207"/>
      <c r="N6" s="207"/>
      <c r="O6" s="207"/>
      <c r="P6" s="208"/>
    </row>
    <row r="7" spans="1:16" x14ac:dyDescent="0.25">
      <c r="H7" s="206"/>
      <c r="I7" s="207"/>
      <c r="J7" s="207"/>
      <c r="K7" s="207"/>
      <c r="L7" s="207"/>
      <c r="M7" s="207"/>
      <c r="N7" s="207"/>
      <c r="O7" s="207"/>
      <c r="P7" s="208"/>
    </row>
    <row r="8" spans="1:16" x14ac:dyDescent="0.25">
      <c r="H8" s="206"/>
      <c r="I8" s="207"/>
      <c r="J8" s="207"/>
      <c r="K8" s="207"/>
      <c r="L8" s="207"/>
      <c r="M8" s="207"/>
      <c r="N8" s="207"/>
      <c r="O8" s="207"/>
      <c r="P8" s="208"/>
    </row>
    <row r="9" spans="1:16" x14ac:dyDescent="0.25">
      <c r="H9" s="206"/>
      <c r="I9" s="207"/>
      <c r="J9" s="207"/>
      <c r="K9" s="207"/>
      <c r="L9" s="207"/>
      <c r="M9" s="207"/>
      <c r="N9" s="207"/>
      <c r="O9" s="207"/>
      <c r="P9" s="208"/>
    </row>
    <row r="10" spans="1:16" ht="15.75" thickBot="1" x14ac:dyDescent="0.3">
      <c r="H10" s="209"/>
      <c r="I10" s="210"/>
      <c r="J10" s="210"/>
      <c r="K10" s="210"/>
      <c r="L10" s="210"/>
      <c r="M10" s="210"/>
      <c r="N10" s="210"/>
      <c r="O10" s="210"/>
      <c r="P10" s="211"/>
    </row>
  </sheetData>
  <mergeCells count="2">
    <mergeCell ref="A1:F1"/>
    <mergeCell ref="H4:P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19</vt:i4>
      </vt:variant>
    </vt:vector>
  </HeadingPairs>
  <TitlesOfParts>
    <vt:vector size="19" baseType="lpstr">
      <vt:lpstr>Zadanie</vt:lpstr>
      <vt:lpstr>C-Plot</vt:lpstr>
      <vt:lpstr>MNŠ</vt:lpstr>
      <vt:lpstr>Faktory</vt:lpstr>
      <vt:lpstr>Bodový odhad "po"</vt:lpstr>
      <vt:lpstr>Rovnica s úpravou koef.</vt:lpstr>
      <vt:lpstr>Index determinácie</vt:lpstr>
      <vt:lpstr>Porovnanie indexov determinácie</vt:lpstr>
      <vt:lpstr>Predikcia</vt:lpstr>
      <vt:lpstr>F-test</vt:lpstr>
      <vt:lpstr>Lack of Fit</vt:lpstr>
      <vt:lpstr>Test krivosti</vt:lpstr>
      <vt:lpstr>Reziduá</vt:lpstr>
      <vt:lpstr>T-test_koef.</vt:lpstr>
      <vt:lpstr>T-test_interakcia</vt:lpstr>
      <vt:lpstr>Grafy</vt:lpstr>
      <vt:lpstr>Efekt interakcií</vt:lpstr>
      <vt:lpstr>Predikcia hodnoty odozvy</vt:lpstr>
      <vt:lpstr>Minitab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Kliment</dc:creator>
  <cp:lastModifiedBy>Janette Kotianová</cp:lastModifiedBy>
  <dcterms:created xsi:type="dcterms:W3CDTF">2026-01-20T16:44:03Z</dcterms:created>
  <dcterms:modified xsi:type="dcterms:W3CDTF">2026-02-12T14:15:06Z</dcterms:modified>
</cp:coreProperties>
</file>